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4120" windowHeight="11985"/>
  </bookViews>
  <sheets>
    <sheet name="Раздел 1" sheetId="1" r:id="rId1"/>
    <sheet name="Раздел 2" sheetId="2" r:id="rId2"/>
  </sheets>
  <definedNames>
    <definedName name="_xlnm.Print_Area" localSheetId="0">'Раздел 1'!$A$1:$G$340</definedName>
    <definedName name="_xlnm.Print_Area" localSheetId="1">'Раздел 2'!$A$1:$I$53</definedName>
  </definedNames>
  <calcPr calcId="145621"/>
</workbook>
</file>

<file path=xl/calcChain.xml><?xml version="1.0" encoding="utf-8"?>
<calcChain xmlns="http://schemas.openxmlformats.org/spreadsheetml/2006/main">
  <c r="F27" i="2" l="1"/>
  <c r="F15" i="2"/>
  <c r="D288" i="1"/>
  <c r="D285" i="1"/>
  <c r="F10" i="2" l="1"/>
  <c r="F285" i="1" l="1"/>
  <c r="E285" i="1"/>
  <c r="I15" i="2" l="1"/>
  <c r="H15" i="2"/>
  <c r="G15" i="2"/>
  <c r="K270" i="1" l="1"/>
  <c r="J270" i="1"/>
  <c r="I270" i="1"/>
  <c r="H270" i="1"/>
  <c r="K268" i="1"/>
  <c r="J268" i="1"/>
  <c r="I268" i="1"/>
  <c r="K267" i="1"/>
  <c r="J267" i="1"/>
  <c r="I267" i="1"/>
  <c r="D270" i="1" l="1"/>
  <c r="D267" i="1"/>
  <c r="H267" i="1" s="1"/>
  <c r="E267" i="1"/>
  <c r="F267" i="1"/>
  <c r="G267" i="1"/>
  <c r="D268" i="1"/>
  <c r="H268" i="1" s="1"/>
  <c r="E268" i="1"/>
  <c r="F268" i="1"/>
  <c r="G268" i="1"/>
  <c r="D269" i="1"/>
  <c r="H269" i="1" s="1"/>
  <c r="E269" i="1"/>
  <c r="I269" i="1" s="1"/>
  <c r="F269" i="1"/>
  <c r="J269" i="1" s="1"/>
  <c r="G269" i="1"/>
  <c r="K269" i="1" s="1"/>
  <c r="E270" i="1"/>
  <c r="F270" i="1"/>
  <c r="G270" i="1"/>
  <c r="E266" i="1"/>
  <c r="I266" i="1" s="1"/>
  <c r="F266" i="1"/>
  <c r="J266" i="1" s="1"/>
  <c r="G266" i="1"/>
  <c r="K266" i="1" s="1"/>
  <c r="D266" i="1"/>
  <c r="H266" i="1" s="1"/>
  <c r="G290" i="1"/>
  <c r="F290" i="1"/>
  <c r="E290" i="1"/>
  <c r="D290" i="1"/>
  <c r="I9" i="2"/>
  <c r="H9" i="2"/>
  <c r="G9" i="2"/>
  <c r="F9" i="2"/>
  <c r="D265" i="1" l="1"/>
  <c r="F322" i="1"/>
  <c r="F320" i="1" s="1"/>
  <c r="E322" i="1"/>
  <c r="E320" i="1" s="1"/>
  <c r="D322" i="1"/>
  <c r="D320" i="1" s="1"/>
  <c r="F315" i="1"/>
  <c r="E315" i="1"/>
  <c r="D315" i="1"/>
  <c r="G309" i="1"/>
  <c r="F309" i="1"/>
  <c r="E309" i="1"/>
  <c r="D309" i="1"/>
  <c r="G303" i="1"/>
  <c r="F303" i="1"/>
  <c r="E303" i="1"/>
  <c r="D303" i="1"/>
  <c r="G297" i="1"/>
  <c r="F297" i="1"/>
  <c r="E297" i="1"/>
  <c r="D297" i="1"/>
  <c r="G284" i="1"/>
  <c r="F284" i="1"/>
  <c r="E284" i="1"/>
  <c r="D284" i="1"/>
  <c r="G278" i="1"/>
  <c r="F278" i="1"/>
  <c r="E278" i="1"/>
  <c r="D278" i="1"/>
  <c r="G272" i="1"/>
  <c r="F272" i="1"/>
  <c r="E272" i="1"/>
  <c r="D272" i="1"/>
  <c r="D256" i="1"/>
  <c r="D255" i="1"/>
  <c r="D254" i="1"/>
  <c r="D253" i="1"/>
  <c r="D252" i="1"/>
  <c r="G243" i="1"/>
  <c r="F243" i="1"/>
  <c r="E243" i="1"/>
  <c r="D243" i="1"/>
  <c r="F237" i="1"/>
  <c r="E237" i="1"/>
  <c r="D237" i="1"/>
  <c r="F231" i="1"/>
  <c r="E231" i="1"/>
  <c r="D231" i="1"/>
  <c r="F225" i="1"/>
  <c r="E225" i="1"/>
  <c r="D225" i="1"/>
  <c r="D223" i="1"/>
  <c r="D219" i="1"/>
  <c r="F212" i="1"/>
  <c r="E212" i="1"/>
  <c r="D212" i="1"/>
  <c r="F206" i="1"/>
  <c r="E206" i="1"/>
  <c r="D206" i="1"/>
  <c r="F200" i="1"/>
  <c r="E200" i="1"/>
  <c r="D200" i="1"/>
  <c r="F194" i="1"/>
  <c r="E194" i="1"/>
  <c r="D194" i="1"/>
  <c r="F188" i="1"/>
  <c r="E188" i="1"/>
  <c r="D188" i="1"/>
  <c r="D182" i="1"/>
  <c r="D175" i="1" s="1"/>
  <c r="F168" i="1"/>
  <c r="E168" i="1"/>
  <c r="D168" i="1"/>
  <c r="F155" i="1"/>
  <c r="E155" i="1"/>
  <c r="D155" i="1"/>
  <c r="F149" i="1"/>
  <c r="E149" i="1"/>
  <c r="D149" i="1"/>
  <c r="F143" i="1"/>
  <c r="E143" i="1"/>
  <c r="D143" i="1"/>
  <c r="F137" i="1"/>
  <c r="E137" i="1"/>
  <c r="D137" i="1"/>
  <c r="F131" i="1"/>
  <c r="E131" i="1"/>
  <c r="D131" i="1"/>
  <c r="F118" i="1"/>
  <c r="E118" i="1"/>
  <c r="D118" i="1"/>
  <c r="F112" i="1"/>
  <c r="E112" i="1"/>
  <c r="D112" i="1"/>
  <c r="F106" i="1"/>
  <c r="E106" i="1"/>
  <c r="D106" i="1"/>
  <c r="G88" i="1"/>
  <c r="F88" i="1"/>
  <c r="E88" i="1"/>
  <c r="D88" i="1"/>
  <c r="G79" i="1"/>
  <c r="F79" i="1"/>
  <c r="E79" i="1"/>
  <c r="D79" i="1"/>
  <c r="G73" i="1"/>
  <c r="F73" i="1"/>
  <c r="E73" i="1"/>
  <c r="D73" i="1"/>
  <c r="G64" i="1"/>
  <c r="F64" i="1"/>
  <c r="E64" i="1"/>
  <c r="D64" i="1"/>
  <c r="G57" i="1"/>
  <c r="F57" i="1"/>
  <c r="E57" i="1"/>
  <c r="D57" i="1"/>
  <c r="G43" i="1"/>
  <c r="F43" i="1"/>
  <c r="E43" i="1"/>
  <c r="D43" i="1"/>
  <c r="G34" i="1"/>
  <c r="F34" i="1"/>
  <c r="E34" i="1"/>
  <c r="D34" i="1"/>
  <c r="G26" i="1"/>
  <c r="F26" i="1"/>
  <c r="E26" i="1"/>
  <c r="D26" i="1"/>
  <c r="H265" i="1" l="1"/>
  <c r="D251" i="1"/>
  <c r="D258" i="1"/>
  <c r="I97" i="1" l="1"/>
  <c r="E97" i="1"/>
  <c r="F97" i="1"/>
  <c r="J97" i="1" s="1"/>
  <c r="D97" i="1"/>
  <c r="H97" i="1" s="1"/>
  <c r="D162" i="1" l="1"/>
  <c r="F84" i="1"/>
  <c r="E84" i="1"/>
  <c r="D84" i="1"/>
  <c r="D42" i="1" s="1"/>
  <c r="E253" i="1"/>
  <c r="F253" i="1"/>
  <c r="E254" i="1"/>
  <c r="F254" i="1"/>
  <c r="E255" i="1"/>
  <c r="F255" i="1"/>
  <c r="E256" i="1"/>
  <c r="F256" i="1"/>
  <c r="E252" i="1"/>
  <c r="E251" i="1" s="1"/>
  <c r="F252" i="1"/>
  <c r="H243" i="1"/>
  <c r="F26" i="2"/>
  <c r="F17" i="2"/>
  <c r="F14" i="2"/>
  <c r="F33" i="2"/>
  <c r="F31" i="2"/>
  <c r="G26" i="2"/>
  <c r="H26" i="2"/>
  <c r="I26" i="2"/>
  <c r="F23" i="2"/>
  <c r="G17" i="2"/>
  <c r="H17" i="2"/>
  <c r="I17" i="2"/>
  <c r="I243" i="1"/>
  <c r="J243" i="1"/>
  <c r="D163" i="1"/>
  <c r="E163" i="1"/>
  <c r="F163" i="1"/>
  <c r="D164" i="1"/>
  <c r="E164" i="1"/>
  <c r="F164" i="1"/>
  <c r="D165" i="1"/>
  <c r="E165" i="1"/>
  <c r="F165" i="1"/>
  <c r="D166" i="1"/>
  <c r="E166" i="1"/>
  <c r="F166" i="1"/>
  <c r="E162" i="1"/>
  <c r="F162" i="1"/>
  <c r="F35" i="2"/>
  <c r="F36" i="2"/>
  <c r="G36" i="2"/>
  <c r="H36" i="2"/>
  <c r="I36" i="2"/>
  <c r="G35" i="2"/>
  <c r="H35" i="2"/>
  <c r="I35" i="2"/>
  <c r="I34" i="2"/>
  <c r="G33" i="2"/>
  <c r="H33" i="2"/>
  <c r="I33" i="2"/>
  <c r="G31" i="2"/>
  <c r="H31" i="2"/>
  <c r="I31" i="2"/>
  <c r="F13" i="2" l="1"/>
  <c r="F30" i="2" s="1"/>
  <c r="F34" i="2"/>
  <c r="H34" i="2"/>
  <c r="E161" i="1"/>
  <c r="F251" i="1"/>
  <c r="D161" i="1"/>
  <c r="F161" i="1"/>
  <c r="G34" i="2"/>
  <c r="F6" i="2" l="1"/>
  <c r="F32" i="2"/>
  <c r="G23" i="2"/>
  <c r="I23" i="2"/>
  <c r="H23" i="2"/>
  <c r="I14" i="2"/>
  <c r="I13" i="2" s="1"/>
  <c r="I32" i="2" s="1"/>
  <c r="H14" i="2"/>
  <c r="H13" i="2" s="1"/>
  <c r="G14" i="2"/>
  <c r="G13" i="2" s="1"/>
  <c r="H252" i="1"/>
  <c r="J320" i="1"/>
  <c r="I320" i="1"/>
  <c r="H320" i="1"/>
  <c r="D125" i="1"/>
  <c r="H175" i="1"/>
  <c r="H219" i="1"/>
  <c r="H297" i="1"/>
  <c r="D298" i="1"/>
  <c r="E298" i="1"/>
  <c r="F298" i="1"/>
  <c r="G298" i="1"/>
  <c r="D299" i="1"/>
  <c r="H299" i="1" s="1"/>
  <c r="E299" i="1"/>
  <c r="I299" i="1" s="1"/>
  <c r="F299" i="1"/>
  <c r="J299" i="1" s="1"/>
  <c r="G299" i="1"/>
  <c r="K299" i="1" s="1"/>
  <c r="D300" i="1"/>
  <c r="H300" i="1" s="1"/>
  <c r="E300" i="1"/>
  <c r="I300" i="1" s="1"/>
  <c r="F300" i="1"/>
  <c r="J300" i="1" s="1"/>
  <c r="G300" i="1"/>
  <c r="K300" i="1" s="1"/>
  <c r="D301" i="1"/>
  <c r="E301" i="1"/>
  <c r="I301" i="1" s="1"/>
  <c r="F301" i="1"/>
  <c r="J301" i="1" s="1"/>
  <c r="G301" i="1"/>
  <c r="K301" i="1" s="1"/>
  <c r="I297" i="1"/>
  <c r="J297" i="1"/>
  <c r="K297" i="1"/>
  <c r="J255" i="1"/>
  <c r="I255" i="1"/>
  <c r="H255" i="1"/>
  <c r="J254" i="1"/>
  <c r="I254" i="1"/>
  <c r="H254" i="1"/>
  <c r="F258" i="1"/>
  <c r="E258" i="1"/>
  <c r="I252" i="1"/>
  <c r="J252" i="1"/>
  <c r="D220" i="1"/>
  <c r="E220" i="1"/>
  <c r="I220" i="1" s="1"/>
  <c r="F220" i="1"/>
  <c r="J220" i="1" s="1"/>
  <c r="D221" i="1"/>
  <c r="H221" i="1" s="1"/>
  <c r="E221" i="1"/>
  <c r="I221" i="1" s="1"/>
  <c r="F221" i="1"/>
  <c r="J221" i="1" s="1"/>
  <c r="D222" i="1"/>
  <c r="H222" i="1" s="1"/>
  <c r="E222" i="1"/>
  <c r="I222" i="1" s="1"/>
  <c r="F222" i="1"/>
  <c r="J222" i="1" s="1"/>
  <c r="H223" i="1"/>
  <c r="E223" i="1"/>
  <c r="I223" i="1" s="1"/>
  <c r="F223" i="1"/>
  <c r="J223" i="1" s="1"/>
  <c r="E219" i="1"/>
  <c r="F219" i="1"/>
  <c r="E182" i="1"/>
  <c r="F182" i="1"/>
  <c r="E183" i="1"/>
  <c r="E176" i="1" s="1"/>
  <c r="I176" i="1" s="1"/>
  <c r="F183" i="1"/>
  <c r="F176" i="1" s="1"/>
  <c r="E184" i="1"/>
  <c r="E177" i="1" s="1"/>
  <c r="I177" i="1" s="1"/>
  <c r="F184" i="1"/>
  <c r="F177" i="1" s="1"/>
  <c r="J177" i="1" s="1"/>
  <c r="E185" i="1"/>
  <c r="E178" i="1" s="1"/>
  <c r="I178" i="1" s="1"/>
  <c r="F185" i="1"/>
  <c r="F178" i="1" s="1"/>
  <c r="E186" i="1"/>
  <c r="E179" i="1" s="1"/>
  <c r="I179" i="1" s="1"/>
  <c r="F186" i="1"/>
  <c r="F179" i="1" s="1"/>
  <c r="J179" i="1" s="1"/>
  <c r="D183" i="1"/>
  <c r="D176" i="1" s="1"/>
  <c r="D184" i="1"/>
  <c r="D177" i="1" s="1"/>
  <c r="D185" i="1"/>
  <c r="D178" i="1" s="1"/>
  <c r="H178" i="1" s="1"/>
  <c r="D186" i="1"/>
  <c r="D126" i="1"/>
  <c r="D101" i="1" s="1"/>
  <c r="E126" i="1"/>
  <c r="E101" i="1" s="1"/>
  <c r="F126" i="1"/>
  <c r="F101" i="1" s="1"/>
  <c r="D127" i="1"/>
  <c r="D102" i="1" s="1"/>
  <c r="E127" i="1"/>
  <c r="E102" i="1" s="1"/>
  <c r="F127" i="1"/>
  <c r="F102" i="1" s="1"/>
  <c r="D128" i="1"/>
  <c r="D103" i="1" s="1"/>
  <c r="E128" i="1"/>
  <c r="E103" i="1" s="1"/>
  <c r="F128" i="1"/>
  <c r="F103" i="1" s="1"/>
  <c r="D129" i="1"/>
  <c r="D104" i="1" s="1"/>
  <c r="E129" i="1"/>
  <c r="E104" i="1" s="1"/>
  <c r="F129" i="1"/>
  <c r="F104" i="1" s="1"/>
  <c r="G6" i="2" l="1"/>
  <c r="G30" i="2"/>
  <c r="G32" i="2"/>
  <c r="H30" i="2"/>
  <c r="H32" i="2"/>
  <c r="H6" i="2"/>
  <c r="E124" i="1"/>
  <c r="I219" i="1"/>
  <c r="E218" i="1"/>
  <c r="I218" i="1" s="1"/>
  <c r="D179" i="1"/>
  <c r="H179" i="1" s="1"/>
  <c r="E175" i="1"/>
  <c r="I175" i="1" s="1"/>
  <c r="J298" i="1"/>
  <c r="F296" i="1"/>
  <c r="J296" i="1" s="1"/>
  <c r="H220" i="1"/>
  <c r="D218" i="1"/>
  <c r="H218" i="1" s="1"/>
  <c r="F265" i="1"/>
  <c r="J265" i="1" s="1"/>
  <c r="H298" i="1"/>
  <c r="D296" i="1"/>
  <c r="H296" i="1" s="1"/>
  <c r="F175" i="1"/>
  <c r="J175" i="1" s="1"/>
  <c r="E265" i="1"/>
  <c r="I265" i="1" s="1"/>
  <c r="K298" i="1"/>
  <c r="G296" i="1"/>
  <c r="K296" i="1" s="1"/>
  <c r="D124" i="1"/>
  <c r="F124" i="1"/>
  <c r="J219" i="1"/>
  <c r="F218" i="1"/>
  <c r="J218" i="1" s="1"/>
  <c r="G265" i="1"/>
  <c r="K265" i="1" s="1"/>
  <c r="I298" i="1"/>
  <c r="E296" i="1"/>
  <c r="I296" i="1" s="1"/>
  <c r="H301" i="1"/>
  <c r="D96" i="1"/>
  <c r="H96" i="1" s="1"/>
  <c r="D94" i="1"/>
  <c r="H94" i="1" s="1"/>
  <c r="F94" i="1"/>
  <c r="J94" i="1" s="1"/>
  <c r="E94" i="1"/>
  <c r="I94" i="1" s="1"/>
  <c r="F100" i="1"/>
  <c r="E100" i="1"/>
  <c r="E99" i="1" s="1"/>
  <c r="D100" i="1"/>
  <c r="D92" i="1" s="1"/>
  <c r="E95" i="1"/>
  <c r="I95" i="1" s="1"/>
  <c r="F95" i="1"/>
  <c r="J95" i="1" s="1"/>
  <c r="D95" i="1"/>
  <c r="H95" i="1" s="1"/>
  <c r="I256" i="1"/>
  <c r="E96" i="1"/>
  <c r="I96" i="1" s="1"/>
  <c r="J256" i="1"/>
  <c r="F96" i="1"/>
  <c r="J96" i="1" s="1"/>
  <c r="H256" i="1"/>
  <c r="I30" i="2"/>
  <c r="M30" i="2" s="1"/>
  <c r="H176" i="1"/>
  <c r="J178" i="1"/>
  <c r="H177" i="1"/>
  <c r="H103" i="1"/>
  <c r="J176" i="1"/>
  <c r="J103" i="1"/>
  <c r="I102" i="1"/>
  <c r="H101" i="1"/>
  <c r="H102" i="1"/>
  <c r="I103" i="1"/>
  <c r="J101" i="1"/>
  <c r="E181" i="1"/>
  <c r="D181" i="1"/>
  <c r="I101" i="1"/>
  <c r="F181" i="1"/>
  <c r="J104" i="1"/>
  <c r="G84" i="1"/>
  <c r="E92" i="1" l="1"/>
  <c r="I92" i="1" s="1"/>
  <c r="E174" i="1"/>
  <c r="I174" i="1" s="1"/>
  <c r="D99" i="1"/>
  <c r="H99" i="1" s="1"/>
  <c r="F92" i="1"/>
  <c r="J92" i="1" s="1"/>
  <c r="F99" i="1"/>
  <c r="J99" i="1" s="1"/>
  <c r="D174" i="1"/>
  <c r="H174" i="1" s="1"/>
  <c r="F174" i="1"/>
  <c r="J174" i="1" s="1"/>
  <c r="J30" i="2"/>
  <c r="J32" i="2"/>
  <c r="M34" i="2"/>
  <c r="I6" i="2"/>
  <c r="M32" i="2"/>
  <c r="J34" i="2"/>
  <c r="L30" i="2"/>
  <c r="L32" i="2"/>
  <c r="L34" i="2"/>
  <c r="K30" i="2"/>
  <c r="K32" i="2"/>
  <c r="K34" i="2"/>
  <c r="H100" i="1"/>
  <c r="H104" i="1"/>
  <c r="E93" i="1"/>
  <c r="I93" i="1" s="1"/>
  <c r="D93" i="1"/>
  <c r="H93" i="1" s="1"/>
  <c r="I104" i="1"/>
  <c r="J100" i="1"/>
  <c r="J102" i="1"/>
  <c r="F93" i="1"/>
  <c r="I100" i="1"/>
  <c r="I99" i="1"/>
  <c r="G42" i="1"/>
  <c r="K42" i="1" s="1"/>
  <c r="F91" i="1" l="1"/>
  <c r="J91" i="1" s="1"/>
  <c r="E91" i="1"/>
  <c r="H92" i="1"/>
  <c r="D91" i="1"/>
  <c r="H327" i="1" s="1"/>
  <c r="J93" i="1"/>
  <c r="H251" i="1"/>
  <c r="H253" i="1"/>
  <c r="J251" i="1"/>
  <c r="J253" i="1"/>
  <c r="I251" i="1"/>
  <c r="I253" i="1"/>
  <c r="H91" i="1" l="1"/>
  <c r="I91" i="1"/>
  <c r="E42" i="1"/>
  <c r="F42" i="1" l="1"/>
  <c r="J42" i="1" s="1"/>
  <c r="H42" i="1"/>
  <c r="I42" i="1"/>
  <c r="I327" i="1"/>
  <c r="J327" i="1" l="1"/>
</calcChain>
</file>

<file path=xl/sharedStrings.xml><?xml version="1.0" encoding="utf-8"?>
<sst xmlns="http://schemas.openxmlformats.org/spreadsheetml/2006/main" count="1035" uniqueCount="487">
  <si>
    <t>Утверждаю</t>
  </si>
  <si>
    <t>(наименование должности уполномоченного лица)</t>
  </si>
  <si>
    <t>(подпись)</t>
  </si>
  <si>
    <t>(расшифровка подписи)</t>
  </si>
  <si>
    <t>Учреждение</t>
  </si>
  <si>
    <t>Единица измерения: руб.</t>
  </si>
  <si>
    <t>Коды</t>
  </si>
  <si>
    <t>Дата</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</si>
  <si>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</si>
  <si>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</si>
  <si>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</si>
  <si>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</si>
  <si>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</si>
  <si>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</si>
  <si>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</si>
  <si>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</si>
  <si>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 xml:space="preserve"> 3</t>
    </r>
  </si>
  <si>
    <t>Сумма</t>
  </si>
  <si>
    <t>текущий финансовый год</t>
  </si>
  <si>
    <t>первый год планового периода</t>
  </si>
  <si>
    <t>второй год планового периода</t>
  </si>
  <si>
    <t>за пределами планового периода</t>
  </si>
  <si>
    <t>0001</t>
  </si>
  <si>
    <t>0002</t>
  </si>
  <si>
    <t>х</t>
  </si>
  <si>
    <t>Доходы, всего:</t>
  </si>
  <si>
    <t>1000</t>
  </si>
  <si>
    <t>в том числе:
доходы от собственности, всего</t>
  </si>
  <si>
    <t>1100</t>
  </si>
  <si>
    <t>в том числе:</t>
  </si>
  <si>
    <t>1110</t>
  </si>
  <si>
    <t>…</t>
  </si>
  <si>
    <t>доходы от оказания услуг, работ, компенсации затрат учреждений, всего</t>
  </si>
  <si>
    <t>1200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</si>
  <si>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</si>
  <si>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</si>
  <si>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1210</t>
  </si>
  <si>
    <t>1220</t>
  </si>
  <si>
    <t>доходы от штрафов, пеней, иных сумм принудительного изъятия, всего</t>
  </si>
  <si>
    <t>1300</t>
  </si>
  <si>
    <t>1310</t>
  </si>
  <si>
    <t>безвозмездные денежные поступления, всего</t>
  </si>
  <si>
    <t>1400</t>
  </si>
  <si>
    <t>1410</t>
  </si>
  <si>
    <t>субсидии на осуществление капитальных вложений</t>
  </si>
  <si>
    <t>1420</t>
  </si>
  <si>
    <t>прочие доходы, всего</t>
  </si>
  <si>
    <t>1500</t>
  </si>
  <si>
    <t>1510</t>
  </si>
  <si>
    <t>1520</t>
  </si>
  <si>
    <t>доходы от операций с активами, всего</t>
  </si>
  <si>
    <t>1900</t>
  </si>
  <si>
    <r>
      <t>прочие поступления, всего</t>
    </r>
    <r>
      <rPr>
        <vertAlign val="superscript"/>
        <sz val="10"/>
        <color theme="1"/>
        <rFont val="Times New Roman"/>
        <family val="1"/>
        <charset val="204"/>
      </rPr>
      <t xml:space="preserve"> 6</t>
    </r>
  </si>
  <si>
    <t>1980</t>
  </si>
  <si>
    <t>1981</t>
  </si>
  <si>
    <t xml:space="preserve"> гранты, пожертвования, иные безвозмездные перечисления от физических и юридических лиц
</t>
  </si>
  <si>
    <t>иные безвозмездные денежные поступления</t>
  </si>
  <si>
    <t>1430</t>
  </si>
  <si>
    <t>1450</t>
  </si>
  <si>
    <t>1460</t>
  </si>
  <si>
    <t>1320</t>
  </si>
  <si>
    <t>1330</t>
  </si>
  <si>
    <t>1340</t>
  </si>
  <si>
    <t>1350</t>
  </si>
  <si>
    <t>1360</t>
  </si>
  <si>
    <t>1370</t>
  </si>
  <si>
    <t>1380</t>
  </si>
  <si>
    <t xml:space="preserve">поступления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
</t>
  </si>
  <si>
    <t xml:space="preserve">поступления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
</t>
  </si>
  <si>
    <t xml:space="preserve">возмещение ущерба в соответствии с законодательством Российской Федерации, в том числе при возникновении страховых случаев
</t>
  </si>
  <si>
    <t xml:space="preserve">недоимки, пени и штрафы по отмененным страховым взносам в государственные внебюджетные фонды
</t>
  </si>
  <si>
    <t xml:space="preserve">штрафные санкции по долговым обязательствам
</t>
  </si>
  <si>
    <t>иные суммы принудительного изъятия</t>
  </si>
  <si>
    <t>1120</t>
  </si>
  <si>
    <t>1130</t>
  </si>
  <si>
    <t>1140</t>
  </si>
  <si>
    <t>1150</t>
  </si>
  <si>
    <t>1160</t>
  </si>
  <si>
    <t>1170</t>
  </si>
  <si>
    <t>1180</t>
  </si>
  <si>
    <t>1190</t>
  </si>
  <si>
    <t xml:space="preserve">доходы от операционной и финансовой аренды
</t>
  </si>
  <si>
    <t>доходы от платежей при пользовании природными ресурсами</t>
  </si>
  <si>
    <t>проценты по депозитам, остаткам денежных средств</t>
  </si>
  <si>
    <t>проценты по предоставленным заимствованиям</t>
  </si>
  <si>
    <t>проценты по иным финансовым инструментам</t>
  </si>
  <si>
    <t>дивиденды от объектов инвестирования</t>
  </si>
  <si>
    <t>доли в прибылях (убытках) объектов инвестирования</t>
  </si>
  <si>
    <t>доходы от предоставления неисключительных прав на результаты интеллектуальной деятельности и средства индивидуализации</t>
  </si>
  <si>
    <t>суммы, поступающие в виде платы за право на заключение договоров, государственных (муниципальных) контрактов</t>
  </si>
  <si>
    <t>доходы от концессионной платы</t>
  </si>
  <si>
    <t>иные доходы от собственности</t>
  </si>
  <si>
    <t>невыясненные поступления</t>
  </si>
  <si>
    <t>доходы от непериодических выплат компенсаций в счет возмещения вреда или убытков, кроме страхового возмещения, выплачиваемого страховыми организациями в соответствии с договорами страхования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</si>
  <si>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</si>
  <si>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</si>
  <si>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</si>
  <si>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</si>
  <si>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</si>
  <si>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 xml:space="preserve">из них:
увеличение остатков денежных средств за счет возврата дебиторской задолженности прошлых лет
</t>
  </si>
  <si>
    <t>плата за социальные услуги, оказываемые в учреждении</t>
  </si>
  <si>
    <t>1230</t>
  </si>
  <si>
    <t>доходы от оказания учреждением услуг, относящихся в соответствии с уставом учреждения к его основным видам деятельности</t>
  </si>
  <si>
    <t>1240</t>
  </si>
  <si>
    <t>Расходы, всего</t>
  </si>
  <si>
    <t>2000</t>
  </si>
  <si>
    <t>2100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</si>
  <si>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</si>
  <si>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целевые субсидии</t>
  </si>
  <si>
    <t>гранты</t>
  </si>
  <si>
    <t>поступления от оказания услуг (выполнения работ) на платной основе и от иной приносящей доход деятельности</t>
  </si>
  <si>
    <t>прочие выплаты персоналу, в том числе компенсационного характера</t>
  </si>
  <si>
    <t>оплата труда</t>
  </si>
  <si>
    <t>иные выплаты, за исключением фонда оплаты труда учреждения, для выполнения отдельных полномочий</t>
  </si>
  <si>
    <t>2110</t>
  </si>
  <si>
    <t>2111</t>
  </si>
  <si>
    <t>2112</t>
  </si>
  <si>
    <t>2113</t>
  </si>
  <si>
    <t>2114</t>
  </si>
  <si>
    <t>2115</t>
  </si>
  <si>
    <t>2120</t>
  </si>
  <si>
    <t>2121</t>
  </si>
  <si>
    <t>2122</t>
  </si>
  <si>
    <t>2123</t>
  </si>
  <si>
    <t>2124</t>
  </si>
  <si>
    <t>2125</t>
  </si>
  <si>
    <t>2130</t>
  </si>
  <si>
    <t>2131</t>
  </si>
  <si>
    <t>2132</t>
  </si>
  <si>
    <t>2133</t>
  </si>
  <si>
    <t>2134</t>
  </si>
  <si>
    <t>2135</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</si>
  <si>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</si>
  <si>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</si>
  <si>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</si>
  <si>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2170</t>
  </si>
  <si>
    <t>2171</t>
  </si>
  <si>
    <t>2172</t>
  </si>
  <si>
    <t>денежное довольствие военнослужащих и сотрудников, имеющих специальные звания</t>
  </si>
  <si>
    <t>2150</t>
  </si>
  <si>
    <t>иные выплаты военнослужащим и сотрудникам, имеющим специальные звания</t>
  </si>
  <si>
    <t>2160</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</si>
  <si>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</si>
  <si>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</si>
  <si>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2151</t>
  </si>
  <si>
    <t>2152</t>
  </si>
  <si>
    <t>2153</t>
  </si>
  <si>
    <t>2154</t>
  </si>
  <si>
    <t>2155</t>
  </si>
  <si>
    <t>2161</t>
  </si>
  <si>
    <t>2162</t>
  </si>
  <si>
    <t>2163</t>
  </si>
  <si>
    <t>2164</t>
  </si>
  <si>
    <t>2165</t>
  </si>
  <si>
    <t>2173</t>
  </si>
  <si>
    <t>2174</t>
  </si>
  <si>
    <t>2175</t>
  </si>
  <si>
    <t>социальные и иные выплаты населению, всего</t>
  </si>
  <si>
    <t>2200</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</si>
  <si>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</si>
  <si>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</si>
  <si>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2210</t>
  </si>
  <si>
    <t>2211</t>
  </si>
  <si>
    <t>2220</t>
  </si>
  <si>
    <t>2230</t>
  </si>
  <si>
    <t>2240</t>
  </si>
  <si>
    <t>2210.1</t>
  </si>
  <si>
    <t>2210.2</t>
  </si>
  <si>
    <t>2210.3</t>
  </si>
  <si>
    <t>2210.4</t>
  </si>
  <si>
    <t>2210.5</t>
  </si>
  <si>
    <t>2211.1</t>
  </si>
  <si>
    <t>2211.2</t>
  </si>
  <si>
    <t>2211.3</t>
  </si>
  <si>
    <t>2211.4</t>
  </si>
  <si>
    <t>2211.5</t>
  </si>
  <si>
    <t>2212</t>
  </si>
  <si>
    <t>2212.2</t>
  </si>
  <si>
    <t>2212.3</t>
  </si>
  <si>
    <t>2212.1</t>
  </si>
  <si>
    <t>2212.4</t>
  </si>
  <si>
    <t>2212.5</t>
  </si>
  <si>
    <t>пособия, компенсации и иные социальные выплаты гражданам, кроме публичных нормативных обязательств</t>
  </si>
  <si>
    <t>2221</t>
  </si>
  <si>
    <t>2222</t>
  </si>
  <si>
    <t>2223</t>
  </si>
  <si>
    <t>2224</t>
  </si>
  <si>
    <t>2225</t>
  </si>
  <si>
    <t>2231</t>
  </si>
  <si>
    <t>2232</t>
  </si>
  <si>
    <t>2233</t>
  </si>
  <si>
    <t>2234</t>
  </si>
  <si>
    <t>2235</t>
  </si>
  <si>
    <t>2241</t>
  </si>
  <si>
    <t>2242</t>
  </si>
  <si>
    <t>2243</t>
  </si>
  <si>
    <t>2244</t>
  </si>
  <si>
    <t>2245</t>
  </si>
  <si>
    <t>уплата налогов, сборов и иных платежей, всего</t>
  </si>
  <si>
    <t>2300</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</si>
  <si>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</si>
  <si>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</si>
  <si>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</si>
  <si>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</si>
  <si>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</si>
  <si>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налог на имущество организаций и земельный налог</t>
  </si>
  <si>
    <t>2315</t>
  </si>
  <si>
    <t>2316</t>
  </si>
  <si>
    <t>2317</t>
  </si>
  <si>
    <t>2318</t>
  </si>
  <si>
    <t>2319</t>
  </si>
  <si>
    <t>2321</t>
  </si>
  <si>
    <t>2322</t>
  </si>
  <si>
    <t>2323</t>
  </si>
  <si>
    <t>2324</t>
  </si>
  <si>
    <t>2325</t>
  </si>
  <si>
    <t>2331</t>
  </si>
  <si>
    <t>2332</t>
  </si>
  <si>
    <t>2333</t>
  </si>
  <si>
    <t>2334</t>
  </si>
  <si>
    <t>2335</t>
  </si>
  <si>
    <t>2301</t>
  </si>
  <si>
    <t>2302</t>
  </si>
  <si>
    <t>2303</t>
  </si>
  <si>
    <t>2304</t>
  </si>
  <si>
    <t>2305</t>
  </si>
  <si>
    <t>2201</t>
  </si>
  <si>
    <t>2202</t>
  </si>
  <si>
    <t>2203</t>
  </si>
  <si>
    <t>2204</t>
  </si>
  <si>
    <t>2205</t>
  </si>
  <si>
    <t>социальные выплаты гражданам, кроме публичных нормативных социальных выплат</t>
  </si>
  <si>
    <t>безвозмездные перечисления организациям и физическим лицам, всего</t>
  </si>
  <si>
    <t>2400</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</si>
  <si>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</si>
  <si>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</si>
  <si>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</si>
  <si>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2410</t>
  </si>
  <si>
    <t>2420</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</si>
  <si>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</si>
  <si>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</si>
  <si>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</si>
  <si>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</si>
  <si>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</si>
  <si>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2521</t>
  </si>
  <si>
    <t>2522</t>
  </si>
  <si>
    <t>2523</t>
  </si>
  <si>
    <t>2524</t>
  </si>
  <si>
    <t>2525</t>
  </si>
  <si>
    <t>2501</t>
  </si>
  <si>
    <t>2502</t>
  </si>
  <si>
    <t>2503</t>
  </si>
  <si>
    <t>2504</t>
  </si>
  <si>
    <t>2505</t>
  </si>
  <si>
    <r>
      <t xml:space="preserve">расходы на закупку товаров, работ, услуг, всего </t>
    </r>
    <r>
      <rPr>
        <b/>
        <i/>
        <vertAlign val="superscript"/>
        <sz val="10"/>
        <color theme="1"/>
        <rFont val="Times New Roman"/>
        <family val="1"/>
        <charset val="204"/>
      </rPr>
      <t>7</t>
    </r>
  </si>
  <si>
    <t>закупку научно-исследовательских и опытно-конструкторских работ</t>
  </si>
  <si>
    <t>2600</t>
  </si>
  <si>
    <t>2601</t>
  </si>
  <si>
    <t>2602</t>
  </si>
  <si>
    <t>2603</t>
  </si>
  <si>
    <t>2604</t>
  </si>
  <si>
    <t>2605</t>
  </si>
  <si>
    <t>закупку товаров, работ, услуг в целях капитального ремонта государственного (муниципального) имущества</t>
  </si>
  <si>
    <t>2610</t>
  </si>
  <si>
    <t>2630</t>
  </si>
  <si>
    <t>прочую закупку товаров, работ и услуг, всего</t>
  </si>
  <si>
    <t>2640</t>
  </si>
  <si>
    <t>2611</t>
  </si>
  <si>
    <t>2612</t>
  </si>
  <si>
    <t>2613</t>
  </si>
  <si>
    <t>2614</t>
  </si>
  <si>
    <t>2615</t>
  </si>
  <si>
    <t>2631</t>
  </si>
  <si>
    <t>2632</t>
  </si>
  <si>
    <t>2633</t>
  </si>
  <si>
    <t>2634</t>
  </si>
  <si>
    <t>2635</t>
  </si>
  <si>
    <t>2641</t>
  </si>
  <si>
    <t>2642</t>
  </si>
  <si>
    <t>2643</t>
  </si>
  <si>
    <t>2644</t>
  </si>
  <si>
    <t>2645</t>
  </si>
  <si>
    <t>капитальные вложения в объекты государственной (муниципальной) собственности, всего</t>
  </si>
  <si>
    <t>2650</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</si>
  <si>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</si>
  <si>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</si>
  <si>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2651</t>
  </si>
  <si>
    <t>2652</t>
  </si>
  <si>
    <t>2653</t>
  </si>
  <si>
    <t>2654</t>
  </si>
  <si>
    <t>2655</t>
  </si>
  <si>
    <t>2651.1</t>
  </si>
  <si>
    <t>2651.2</t>
  </si>
  <si>
    <t>2651.3</t>
  </si>
  <si>
    <t>2651.4</t>
  </si>
  <si>
    <t>2651.5</t>
  </si>
  <si>
    <t>2652.1</t>
  </si>
  <si>
    <t>2652.2</t>
  </si>
  <si>
    <t>2652.3</t>
  </si>
  <si>
    <t>2652.4</t>
  </si>
  <si>
    <t>2652.5</t>
  </si>
  <si>
    <r>
      <t xml:space="preserve">Выплаты, уменьшающие доход, всего </t>
    </r>
    <r>
      <rPr>
        <b/>
        <vertAlign val="superscript"/>
        <sz val="10"/>
        <color theme="1"/>
        <rFont val="Times New Roman"/>
        <family val="1"/>
        <charset val="204"/>
      </rPr>
      <t>8</t>
    </r>
  </si>
  <si>
    <t>3000</t>
  </si>
  <si>
    <r>
      <t xml:space="preserve">налог на прибыль </t>
    </r>
    <r>
      <rPr>
        <vertAlign val="superscript"/>
        <sz val="10"/>
        <color theme="1"/>
        <rFont val="Times New Roman"/>
        <family val="1"/>
        <charset val="204"/>
      </rPr>
      <t>8</t>
    </r>
  </si>
  <si>
    <r>
      <t xml:space="preserve">налог на добавленную стоимость </t>
    </r>
    <r>
      <rPr>
        <vertAlign val="superscript"/>
        <sz val="10"/>
        <color theme="1"/>
        <rFont val="Times New Roman"/>
        <family val="1"/>
        <charset val="204"/>
      </rPr>
      <t>8</t>
    </r>
  </si>
  <si>
    <r>
      <t>прочие налоги, уменьшающие доход</t>
    </r>
    <r>
      <rPr>
        <vertAlign val="superscript"/>
        <sz val="10"/>
        <color theme="1"/>
        <rFont val="Times New Roman"/>
        <family val="1"/>
        <charset val="204"/>
      </rPr>
      <t xml:space="preserve"> 8</t>
    </r>
  </si>
  <si>
    <t>3010</t>
  </si>
  <si>
    <t>3020</t>
  </si>
  <si>
    <t>3030</t>
  </si>
  <si>
    <r>
      <t xml:space="preserve">Прочие выплаты, всего </t>
    </r>
    <r>
      <rPr>
        <b/>
        <vertAlign val="superscript"/>
        <sz val="10"/>
        <color theme="1"/>
        <rFont val="Times New Roman"/>
        <family val="1"/>
        <charset val="204"/>
      </rPr>
      <t>9</t>
    </r>
  </si>
  <si>
    <t>4000</t>
  </si>
  <si>
    <t>4010</t>
  </si>
  <si>
    <t>2001</t>
  </si>
  <si>
    <t>2002</t>
  </si>
  <si>
    <t>2003</t>
  </si>
  <si>
    <t>2004</t>
  </si>
  <si>
    <t>2005</t>
  </si>
  <si>
    <t>на выплаты персоналу, всего</t>
  </si>
  <si>
    <t>прочие выбытия</t>
  </si>
  <si>
    <t>4011</t>
  </si>
  <si>
    <t>4012</t>
  </si>
  <si>
    <t>4013</t>
  </si>
  <si>
    <t>4020</t>
  </si>
  <si>
    <t>возврат в бюджет средств субсидии</t>
  </si>
  <si>
    <t>д.б. 0,00</t>
  </si>
  <si>
    <t>д.б. 0,00 , если в Расходы (код строки 2000) распределены все доходы и остатки на начало и конец года</t>
  </si>
  <si>
    <t>в том числе:
субсидии, предоставляемые в соответствии с абзацем вторым пункта 1 статьи 78.1 Бюджетного кодекса Российской Федерации (далее - целевые субсидии)</t>
  </si>
  <si>
    <r>
      <t xml:space="preserve">Раздел 2. Сведения по выплатам на закупки товаров, работ, услуг </t>
    </r>
    <r>
      <rPr>
        <b/>
        <vertAlign val="superscript"/>
        <sz val="11"/>
        <color theme="1"/>
        <rFont val="Times New Roman"/>
        <family val="1"/>
        <charset val="204"/>
      </rPr>
      <t>10</t>
    </r>
  </si>
  <si>
    <t>№
п/п</t>
  </si>
  <si>
    <t>Коды
строк</t>
  </si>
  <si>
    <t>Год
начала закупки</t>
  </si>
  <si>
    <r>
      <t>Выплаты на закупку товаров, работ, услуг, всего</t>
    </r>
    <r>
      <rPr>
        <b/>
        <vertAlign val="superscript"/>
        <sz val="11"/>
        <color theme="1"/>
        <rFont val="Times New Roman"/>
        <family val="1"/>
        <charset val="204"/>
      </rPr>
      <t xml:space="preserve"> 11</t>
    </r>
  </si>
  <si>
    <t>1.1</t>
  </si>
  <si>
    <t>1.2</t>
  </si>
  <si>
    <t>1.3</t>
  </si>
  <si>
    <t>в том числе:
в соответствии с Федеральным законом № 44-ФЗ</t>
  </si>
  <si>
    <t>1.3.1</t>
  </si>
  <si>
    <t>1.3.2</t>
  </si>
  <si>
    <t>в том числе:
за счет субсидий, предоставляемых на финансовое обеспечение выполнения государственного (муниципального) задания</t>
  </si>
  <si>
    <t>1.4</t>
  </si>
  <si>
    <t>1.4.1</t>
  </si>
  <si>
    <t>1.4.1.1</t>
  </si>
  <si>
    <t>1.4.1.2</t>
  </si>
  <si>
    <t>за счет субсидий, предоставляемых в соответствии с абзацем вторым пункта 1 статьи 78.1 Бюджетного кодекса Российской Федерации</t>
  </si>
  <si>
    <t>1.4.2</t>
  </si>
  <si>
    <t>1.4.2.1</t>
  </si>
  <si>
    <t>1.4.2.2</t>
  </si>
  <si>
    <t>1.4.3</t>
  </si>
  <si>
    <r>
      <t>в соответствии с Федеральным законом № 223-ФЗ</t>
    </r>
    <r>
      <rPr>
        <vertAlign val="superscript"/>
        <sz val="9"/>
        <color theme="1"/>
        <rFont val="Times New Roman"/>
        <family val="1"/>
        <charset val="204"/>
      </rPr>
      <t xml:space="preserve"> 14</t>
    </r>
  </si>
  <si>
    <r>
      <t xml:space="preserve">по контрактам (договорам), </t>
    </r>
    <r>
      <rPr>
        <b/>
        <i/>
        <sz val="9"/>
        <color theme="1"/>
        <rFont val="Times New Roman"/>
        <family val="1"/>
        <charset val="204"/>
      </rPr>
      <t xml:space="preserve">планируемым к заключению в соответствующем финансовом году с учетом требований Федерального закона № 44-ФЗ и Федерального закона № 223-ФЗ </t>
    </r>
    <r>
      <rPr>
        <b/>
        <i/>
        <vertAlign val="superscript"/>
        <sz val="9"/>
        <color theme="1"/>
        <rFont val="Times New Roman"/>
        <family val="1"/>
        <charset val="204"/>
      </rPr>
      <t>13</t>
    </r>
  </si>
  <si>
    <r>
      <t xml:space="preserve">в соответствии с Федеральным законом № 223-ФЗ </t>
    </r>
    <r>
      <rPr>
        <vertAlign val="superscript"/>
        <sz val="9"/>
        <color theme="1"/>
        <rFont val="Times New Roman"/>
        <family val="1"/>
        <charset val="204"/>
      </rPr>
      <t>14</t>
    </r>
  </si>
  <si>
    <r>
      <t xml:space="preserve">за счет субсидий, предоставляемых на осуществление капитальных вложений </t>
    </r>
    <r>
      <rPr>
        <vertAlign val="superscript"/>
        <sz val="9"/>
        <color theme="1"/>
        <rFont val="Times New Roman"/>
        <family val="1"/>
        <charset val="204"/>
      </rPr>
      <t>15</t>
    </r>
    <r>
      <rPr>
        <sz val="9"/>
        <color theme="1"/>
        <rFont val="Times New Roman"/>
        <family val="1"/>
        <charset val="204"/>
      </rPr>
      <t xml:space="preserve"> (в соответствии с Федеральным законом № 44-ФЗ)</t>
    </r>
  </si>
  <si>
    <t xml:space="preserve">за счет средств обязательного медицинского страхования </t>
  </si>
  <si>
    <t>1.4.4</t>
  </si>
  <si>
    <t>1.4.4.1</t>
  </si>
  <si>
    <t>1.4.4.2</t>
  </si>
  <si>
    <t>1.4.5</t>
  </si>
  <si>
    <t>за счет прочих источников финансового обеспечения</t>
  </si>
  <si>
    <t>1.4.5.1</t>
  </si>
  <si>
    <t>1.4.5.2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</si>
  <si>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</si>
  <si>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</si>
  <si>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t>
  </si>
  <si>
    <t>3</t>
  </si>
  <si>
    <t>4</t>
  </si>
  <si>
    <t>4.1</t>
  </si>
  <si>
    <t>4.2</t>
  </si>
  <si>
    <t>(должность)</t>
  </si>
  <si>
    <t>Руководитель финансово-экономической службы
 /Главный бухгалтер</t>
  </si>
  <si>
    <t>Руководитель учреждения (уполномоченное лицо)</t>
  </si>
  <si>
    <r>
      <rPr>
        <vertAlign val="superscript"/>
        <sz val="11"/>
        <color theme="1"/>
        <rFont val="Times New Roman"/>
        <family val="1"/>
        <charset val="204"/>
      </rPr>
      <t>11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</si>
  <si>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11"/>
        <color theme="1"/>
        <rFont val="Times New Roman"/>
        <family val="1"/>
        <charset val="204"/>
      </rPr>
      <t xml:space="preserve">12 </t>
    </r>
    <r>
      <rPr>
        <sz val="11"/>
        <color theme="1"/>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</si>
  <si>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11"/>
        <color theme="1"/>
        <rFont val="Times New Roman"/>
        <family val="1"/>
        <charset val="204"/>
      </rPr>
      <t>13</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</si>
  <si>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color theme="1"/>
        <rFont val="Times New Roman"/>
        <family val="1"/>
        <charset val="204"/>
      </rPr>
      <t>14</t>
    </r>
    <r>
      <rPr>
        <sz val="11"/>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</si>
  <si>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11"/>
        <color theme="1"/>
        <rFont val="Times New Roman"/>
        <family val="1"/>
        <charset val="204"/>
      </rPr>
      <t>15</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</si>
  <si>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 xml:space="preserve"> </t>
    </r>
    <r>
      <rPr>
        <vertAlign val="superscript"/>
        <sz val="11"/>
        <color theme="1"/>
        <rFont val="Times New Roman"/>
        <family val="1"/>
        <charset val="204"/>
      </rPr>
      <t>16</t>
    </r>
    <r>
      <rPr>
        <sz val="11"/>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</si>
  <si>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в том числе:
по контрактам (договорам), заключенным </t>
    </r>
    <r>
      <rPr>
        <b/>
        <i/>
        <sz val="9"/>
        <color theme="1"/>
        <rFont val="Times New Roman"/>
        <family val="1"/>
        <charset val="204"/>
      </rPr>
      <t xml:space="preserve">до начала текущего финансового года без применения норм Федерального закона от 5 апреля 2013 г. № 44-ФЗ </t>
    </r>
    <r>
      <rPr>
        <i/>
        <sz val="9"/>
        <color theme="1"/>
        <rFont val="Times New Roman"/>
        <family val="1"/>
        <charset val="204"/>
      </rPr>
      <t xml:space="preserve">"О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t>
    </r>
    <r>
      <rPr>
        <b/>
        <i/>
        <sz val="9"/>
        <color theme="1"/>
        <rFont val="Times New Roman"/>
        <family val="1"/>
        <charset val="204"/>
      </rPr>
      <t xml:space="preserve">Федерального закона от 18 июля 2011 г. № 223-ФЗ </t>
    </r>
    <r>
      <rPr>
        <i/>
        <sz val="9"/>
        <color theme="1"/>
        <rFont val="Times New Roman"/>
        <family val="1"/>
        <charset val="204"/>
      </rPr>
      <t>"О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i/>
        <vertAlign val="superscript"/>
        <sz val="9"/>
        <color theme="1"/>
        <rFont val="Times New Roman"/>
        <family val="1"/>
        <charset val="204"/>
      </rPr>
      <t>12</t>
    </r>
  </si>
  <si>
    <t>я добавила строки</t>
  </si>
  <si>
    <r>
      <t xml:space="preserve">по контрактам (договорам), заключенным </t>
    </r>
    <r>
      <rPr>
        <b/>
        <i/>
        <sz val="9"/>
        <color theme="1"/>
        <rFont val="Times New Roman"/>
        <family val="1"/>
        <charset val="204"/>
      </rPr>
      <t xml:space="preserve">до начала текущего финансового года с учетом требований Федерального закона № 44-ФЗ и Федерального закона № 223-ФЗ </t>
    </r>
    <r>
      <rPr>
        <b/>
        <i/>
        <vertAlign val="superscript"/>
        <sz val="9"/>
        <color theme="1"/>
        <rFont val="Times New Roman"/>
        <family val="1"/>
        <charset val="204"/>
      </rPr>
      <t>13</t>
    </r>
  </si>
  <si>
    <r>
      <t>по контрактам (договорам), планируемым к заключению в соответствующем финансовом году</t>
    </r>
    <r>
      <rPr>
        <b/>
        <i/>
        <sz val="9"/>
        <color theme="1"/>
        <rFont val="Times New Roman"/>
        <family val="1"/>
        <charset val="204"/>
      </rPr>
      <t xml:space="preserve"> без применения норм Федерального закона № 44-ФЗ и Федерального закона № 223-ФЗ </t>
    </r>
    <r>
      <rPr>
        <b/>
        <i/>
        <vertAlign val="superscript"/>
        <sz val="9"/>
        <color theme="1"/>
        <rFont val="Times New Roman"/>
        <family val="1"/>
        <charset val="204"/>
      </rPr>
      <t>12</t>
    </r>
  </si>
  <si>
    <r>
      <t xml:space="preserve">Итого по контрактам, </t>
    </r>
    <r>
      <rPr>
        <b/>
        <sz val="8"/>
        <color theme="1"/>
        <rFont val="Times New Roman"/>
        <family val="1"/>
        <charset val="204"/>
      </rPr>
      <t xml:space="preserve">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color theme="1"/>
        <rFont val="Times New Roman"/>
        <family val="1"/>
        <charset val="204"/>
      </rPr>
      <t>16</t>
    </r>
  </si>
  <si>
    <r>
      <t xml:space="preserve">Итого по контрактам (договорам) заключенным до начала текущего финансового года и </t>
    </r>
    <r>
      <rPr>
        <b/>
        <sz val="8"/>
        <color theme="1"/>
        <rFont val="Times New Roman"/>
        <family val="1"/>
        <charset val="204"/>
      </rPr>
      <t xml:space="preserve">планируемым к заключению в соответствующем финансовом году с учетом требований Федерального закона № 44-ФЗ и Федерального закона № 223-ФЗ </t>
    </r>
  </si>
  <si>
    <t>2140</t>
  </si>
  <si>
    <t>2141.1</t>
  </si>
  <si>
    <t>2141.2</t>
  </si>
  <si>
    <t>2141.3</t>
  </si>
  <si>
    <t>2141.4</t>
  </si>
  <si>
    <t>2141.5</t>
  </si>
  <si>
    <t>2141</t>
  </si>
  <si>
    <t>2142</t>
  </si>
  <si>
    <t>2142.1</t>
  </si>
  <si>
    <t>2142.2</t>
  </si>
  <si>
    <t>2142.3</t>
  </si>
  <si>
    <t>2142.4</t>
  </si>
  <si>
    <t>2142.5</t>
  </si>
  <si>
    <t>расходы на выплаты военнослужащим и сотрудникам, имеющим специальные звания, зависящие от размера денежного довольствия</t>
  </si>
  <si>
    <t>2180</t>
  </si>
  <si>
    <t>2180.1</t>
  </si>
  <si>
    <t>2180.2</t>
  </si>
  <si>
    <t>2180.3</t>
  </si>
  <si>
    <t>2180.4</t>
  </si>
  <si>
    <t>2180.5</t>
  </si>
  <si>
    <t>2181</t>
  </si>
  <si>
    <t>2181.1</t>
  </si>
  <si>
    <t>2181.2</t>
  </si>
  <si>
    <t>2181.3</t>
  </si>
  <si>
    <t>2181.4</t>
  </si>
  <si>
    <t>2181.5</t>
  </si>
  <si>
    <t xml:space="preserve">иные выплаты населению
</t>
  </si>
  <si>
    <t>2440</t>
  </si>
  <si>
    <t>2450</t>
  </si>
  <si>
    <t>2460</t>
  </si>
  <si>
    <t xml:space="preserve"> гранты, предоставляемые бюджетным учреждениям</t>
  </si>
  <si>
    <t xml:space="preserve">  гранты, предоставляемые автономным учреждениям</t>
  </si>
  <si>
    <t xml:space="preserve"> гранты, предоставляемые иным некоммерческим организациям (за исключением бюджетных и автономных учреждений)</t>
  </si>
  <si>
    <r>
      <t>10</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</si>
  <si>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10.1 </t>
    </r>
    <r>
      <rPr>
        <sz val="11"/>
        <color theme="1"/>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</si>
  <si>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26310.1</t>
  </si>
  <si>
    <t>26421.1</t>
  </si>
  <si>
    <t>26430.1</t>
  </si>
  <si>
    <t>26451.1</t>
  </si>
  <si>
    <r>
      <t xml:space="preserve">Код по бюджетной классификации Российской Федерации </t>
    </r>
    <r>
      <rPr>
        <vertAlign val="superscript"/>
        <sz val="10"/>
        <rFont val="Times New Roman"/>
        <family val="1"/>
        <charset val="204"/>
      </rPr>
      <t>10.1</t>
    </r>
  </si>
  <si>
    <t>0001.1</t>
  </si>
  <si>
    <t>0001.2</t>
  </si>
  <si>
    <t>0001.3</t>
  </si>
  <si>
    <t>0001.4</t>
  </si>
  <si>
    <t>0001.5</t>
  </si>
  <si>
    <t>0002.1</t>
  </si>
  <si>
    <t>0002.2</t>
  </si>
  <si>
    <t>0002.3</t>
  </si>
  <si>
    <t>0002.4</t>
  </si>
  <si>
    <t>0002.5</t>
  </si>
  <si>
    <r>
      <t xml:space="preserve">Остаток средств на начало текущего финансового года </t>
    </r>
    <r>
      <rPr>
        <b/>
        <vertAlign val="superscript"/>
        <sz val="10"/>
        <color theme="1"/>
        <rFont val="Times New Roman"/>
        <family val="1"/>
        <charset val="204"/>
      </rPr>
      <t>5</t>
    </r>
  </si>
  <si>
    <r>
      <t xml:space="preserve">Остаток средств на конец текущего финансового года </t>
    </r>
    <r>
      <rPr>
        <b/>
        <vertAlign val="superscript"/>
        <sz val="10"/>
        <color theme="1"/>
        <rFont val="Times New Roman"/>
        <family val="1"/>
        <charset val="204"/>
      </rPr>
      <t>5</t>
    </r>
  </si>
  <si>
    <t>0001.6</t>
  </si>
  <si>
    <t>0002.6</t>
  </si>
  <si>
    <r>
      <t xml:space="preserve">из них </t>
    </r>
    <r>
      <rPr>
        <vertAlign val="superscript"/>
        <sz val="9"/>
        <rFont val="Times New Roman"/>
        <family val="1"/>
        <charset val="204"/>
      </rPr>
      <t>&lt;10.1&gt;</t>
    </r>
  </si>
  <si>
    <r>
      <rPr>
        <vertAlign val="superscript"/>
        <sz val="10"/>
        <color theme="1"/>
        <rFont val="Times New Roman"/>
        <family val="1"/>
        <charset val="204"/>
      </rPr>
      <t>1</t>
    </r>
    <r>
      <rPr>
        <sz val="10"/>
        <color theme="1"/>
        <rFont val="Times New Roman"/>
        <family val="1"/>
        <charset val="204"/>
      </rPr>
      <t xml:space="preserve"> В случае утверждения закона (решения) о бюджете на текущий финансовый год и плановый период.</t>
    </r>
  </si>
  <si>
    <r>
      <rPr>
        <vertAlign val="superscript"/>
        <sz val="10"/>
        <color theme="1"/>
        <rFont val="Times New Roman"/>
        <family val="1"/>
        <charset val="204"/>
      </rPr>
      <t>2</t>
    </r>
    <r>
      <rPr>
        <sz val="10"/>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</si>
  <si>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10"/>
        <color theme="1"/>
        <rFont val="Times New Roman"/>
        <family val="1"/>
        <charset val="204"/>
      </rPr>
      <t>3</t>
    </r>
    <r>
      <rPr>
        <sz val="10"/>
        <color theme="1"/>
        <rFont val="Times New Roman"/>
        <family val="1"/>
        <charset val="204"/>
      </rPr>
      <t xml:space="preserve"> В графе 3 отражаются:</t>
    </r>
  </si>
  <si>
    <r>
      <rPr>
        <vertAlign val="superscript"/>
        <sz val="10"/>
        <rFont val="Times New Roman"/>
        <family val="1"/>
        <charset val="204"/>
      </rPr>
      <t>5</t>
    </r>
    <r>
      <rPr>
        <sz val="10"/>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</si>
  <si>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10"/>
        <rFont val="Times New Roman"/>
        <family val="1"/>
        <charset val="204"/>
      </rPr>
      <t>6</t>
    </r>
    <r>
      <rPr>
        <sz val="10"/>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</si>
  <si>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10"/>
        <rFont val="Times New Roman"/>
        <family val="1"/>
        <charset val="204"/>
      </rPr>
      <t xml:space="preserve">7 </t>
    </r>
    <r>
      <rPr>
        <sz val="10"/>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</si>
  <si>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10"/>
        <rFont val="Times New Roman"/>
        <family val="1"/>
        <charset val="204"/>
      </rPr>
      <t>8</t>
    </r>
    <r>
      <rPr>
        <sz val="10"/>
        <rFont val="Times New Roman"/>
        <family val="1"/>
        <charset val="204"/>
      </rPr>
      <t xml:space="preserve"> Показатель отражается со знаком "минус".</t>
    </r>
  </si>
  <si>
    <r>
      <rPr>
        <vertAlign val="superscript"/>
        <sz val="10"/>
        <rFont val="Times New Roman"/>
        <family val="1"/>
        <charset val="204"/>
      </rPr>
      <t>9</t>
    </r>
    <r>
      <rPr>
        <sz val="10"/>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</si>
  <si>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Приложение 1</t>
  </si>
  <si>
    <t>Орган, осуществляющий функции и полномочия учредителя</t>
  </si>
  <si>
    <t>2006</t>
  </si>
  <si>
    <t>безвозмездные перечисления организациям и физическим лицам</t>
  </si>
  <si>
    <t>ПРОВЕРКА:</t>
  </si>
  <si>
    <t>значения в строке д.б. равны строке 2600 Раздела 1</t>
  </si>
  <si>
    <t>значения в строке д.б. не больше  значений, указанных в строке 2601  раздела 1</t>
  </si>
  <si>
    <t>значения в строке д.б. не больше  значений, указанных в строке 2602  раздела 1</t>
  </si>
  <si>
    <t>значения в строке д.б. не больше  суммы значений, указанных в строках   2603, 2604, 2605 раздела 1</t>
  </si>
  <si>
    <t>доходы по условным арендным платежам</t>
  </si>
  <si>
    <t>1250</t>
  </si>
  <si>
    <r>
      <t>в соответствии с Федеральным законом № 223-ФЗ</t>
    </r>
    <r>
      <rPr>
        <vertAlign val="superscript"/>
        <sz val="9"/>
        <color theme="1"/>
        <rFont val="Times New Roman"/>
        <family val="1"/>
        <charset val="204"/>
      </rPr>
      <t xml:space="preserve"> </t>
    </r>
  </si>
  <si>
    <r>
      <t>в соответствии с Федеральным законом № 223-ФЗ</t>
    </r>
    <r>
      <rPr>
        <vertAlign val="superscript"/>
        <sz val="9"/>
        <rFont val="Times New Roman"/>
        <family val="1"/>
        <charset val="204"/>
      </rPr>
      <t xml:space="preserve"> 14</t>
    </r>
  </si>
  <si>
    <t>в соответствии с Федеральным законом № 223-ФЗ</t>
  </si>
  <si>
    <t>на 2021г.</t>
  </si>
  <si>
    <t>на 2022г.</t>
  </si>
  <si>
    <t>на 2023г.</t>
  </si>
  <si>
    <t>412Z4183</t>
  </si>
  <si>
    <t>Комитет по социальной защите населения Ленинградской области</t>
  </si>
  <si>
    <t>Доходы от списания основных средств</t>
  </si>
  <si>
    <t>1910</t>
  </si>
  <si>
    <t>на 2024г.</t>
  </si>
  <si>
    <r>
      <t xml:space="preserve">к Порядку составления и утверждения плана финансово-хозяйственной деятельности государственного бюджетного и автономного учреждения, подведомственного комитету по социальной защите населения Ленинградской области, утвержденному
распоряжением комитета по социальной защите населения Ленинградской области
</t>
    </r>
    <r>
      <rPr>
        <b/>
        <sz val="11"/>
        <color theme="1"/>
        <rFont val="Times New Roman"/>
        <family val="1"/>
        <charset val="204"/>
      </rPr>
      <t>от 31.03.2020 г. №270</t>
    </r>
  </si>
  <si>
    <t>План финансово-хозяйственной деятельности на 2021г</t>
  </si>
  <si>
    <r>
      <t>(на 2021г. и плановый период 2022 и 2023  годов</t>
    </r>
    <r>
      <rPr>
        <b/>
        <vertAlign val="superscript"/>
        <sz val="11"/>
        <color theme="1"/>
        <rFont val="Times New Roman"/>
        <family val="1"/>
        <charset val="204"/>
      </rPr>
      <t xml:space="preserve"> 1</t>
    </r>
    <r>
      <rPr>
        <b/>
        <sz val="11"/>
        <color theme="1"/>
        <rFont val="Times New Roman"/>
        <family val="1"/>
        <charset val="204"/>
      </rPr>
      <t>)</t>
    </r>
  </si>
  <si>
    <t>2640.1</t>
  </si>
  <si>
    <t>2641.1</t>
  </si>
  <si>
    <t>2642.2</t>
  </si>
  <si>
    <t>2643.3</t>
  </si>
  <si>
    <t>2644.4</t>
  </si>
  <si>
    <t>2645.5</t>
  </si>
  <si>
    <t xml:space="preserve">закупка энергетических ресурсов
</t>
  </si>
  <si>
    <t>Ленинградское областное государственное бюджетное стационарное учреждение "Вознесенский дом-интернат для престарелых и инвалидов"</t>
  </si>
  <si>
    <t>Ковалева Л.В.</t>
  </si>
  <si>
    <t>Телефон:  8 813 65 42265</t>
  </si>
  <si>
    <t xml:space="preserve">Исполнитель:  Главный бухгалтер
</t>
  </si>
  <si>
    <t>от "17 "  февраля    2021 г.</t>
  </si>
  <si>
    <t>" 17 "</t>
  </si>
  <si>
    <t>февраля</t>
  </si>
  <si>
    <t>2021г.</t>
  </si>
  <si>
    <t>Игнатьева Н.В.</t>
  </si>
  <si>
    <t>Замиститель директора</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</si>
</sst>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Calibri"/>
      <family val="2"/>
      <scheme val="minor"/>
    </font>
    <font>
      <sz val="11"/>
      <color theme="1"/>
      <name val="Times New Roman"/>
      <family val="1"/>
      <charset val="204"/>
    </font>
    <font>
      <sz val="10"/>
      <color theme="1"/>
      <name val="Times New Roman"/>
      <family val="1"/>
      <charset val="204"/>
    </font>
    <font>
      <b/>
      <sz val="11"/>
      <color theme="1"/>
      <name val="Times New Roman"/>
      <family val="1"/>
      <charset val="204"/>
    </font>
    <font>
      <vertAlign val="superscript"/>
      <sz val="11"/>
      <color theme="1"/>
      <name val="Times New Roman"/>
      <family val="1"/>
      <charset val="204"/>
    </font>
    <font>
      <sz val="9"/>
      <color theme="1"/>
      <name val="Times New Roman"/>
      <family val="1"/>
      <charset val="204"/>
    </font>
    <font>
      <vertAlign val="superscript"/>
      <sz val="9"/>
      <color theme="1"/>
      <name val="Times New Roman"/>
      <family val="1"/>
      <charset val="204"/>
    </font>
    <font>
      <vertAlign val="superscript"/>
      <sz val="10"/>
      <color theme="1"/>
      <name val="Times New Roman"/>
      <family val="1"/>
      <charset val="204"/>
    </font>
    <font>
      <b/>
      <sz val="10"/>
      <color theme="1"/>
      <name val="Times New Roman"/>
      <family val="1"/>
      <charset val="204"/>
    </font>
    <font>
      <sz val="11"/>
      <color rgb="FFFF0000"/>
      <name val="Times New Roman"/>
      <family val="1"/>
      <charset val="204"/>
    </font>
    <font>
      <sz val="10"/>
      <name val="Times New Roman"/>
      <family val="1"/>
      <charset val="204"/>
    </font>
    <font>
      <i/>
      <sz val="10"/>
      <color theme="1"/>
      <name val="Times New Roman"/>
      <family val="1"/>
      <charset val="204"/>
    </font>
    <font>
      <b/>
      <i/>
      <sz val="10"/>
      <color theme="1"/>
      <name val="Times New Roman"/>
      <family val="1"/>
      <charset val="204"/>
    </font>
    <font>
      <b/>
      <i/>
      <sz val="11"/>
      <color theme="1"/>
      <name val="Times New Roman"/>
      <family val="1"/>
      <charset val="204"/>
    </font>
    <font>
      <sz val="10"/>
      <color rgb="FFFF0000"/>
      <name val="Times New Roman"/>
      <family val="1"/>
      <charset val="204"/>
    </font>
    <font>
      <b/>
      <i/>
      <vertAlign val="superscript"/>
      <sz val="10"/>
      <color theme="1"/>
      <name val="Times New Roman"/>
      <family val="1"/>
      <charset val="204"/>
    </font>
    <font>
      <b/>
      <vertAlign val="superscript"/>
      <sz val="10"/>
      <color theme="1"/>
      <name val="Times New Roman"/>
      <family val="1"/>
      <charset val="204"/>
    </font>
    <font>
      <sz val="11"/>
      <name val="Times New Roman"/>
      <family val="1"/>
      <charset val="204"/>
    </font>
    <font>
      <b/>
      <i/>
      <sz val="10"/>
      <name val="Times New Roman"/>
      <family val="1"/>
      <charset val="204"/>
    </font>
    <font>
      <b/>
      <i/>
      <sz val="11"/>
      <name val="Times New Roman"/>
      <family val="1"/>
      <charset val="204"/>
    </font>
    <font>
      <b/>
      <sz val="11"/>
      <name val="Times New Roman"/>
      <family val="1"/>
      <charset val="204"/>
    </font>
    <font>
      <b/>
      <vertAlign val="superscript"/>
      <sz val="11"/>
      <color theme="1"/>
      <name val="Times New Roman"/>
      <family val="1"/>
      <charset val="204"/>
    </font>
    <font>
      <i/>
      <sz val="9"/>
      <color theme="1"/>
      <name val="Times New Roman"/>
      <family val="1"/>
      <charset val="204"/>
    </font>
    <font>
      <sz val="8"/>
      <color theme="1"/>
      <name val="Times New Roman"/>
      <family val="1"/>
      <charset val="204"/>
    </font>
    <font>
      <b/>
      <i/>
      <sz val="9"/>
      <color theme="1"/>
      <name val="Times New Roman"/>
      <family val="1"/>
      <charset val="204"/>
    </font>
    <font>
      <b/>
      <sz val="8"/>
      <color theme="1"/>
      <name val="Times New Roman"/>
      <family val="1"/>
      <charset val="204"/>
    </font>
    <font>
      <b/>
      <vertAlign val="superscript"/>
      <sz val="8"/>
      <color theme="1"/>
      <name val="Times New Roman"/>
      <family val="1"/>
      <charset val="204"/>
    </font>
    <font>
      <b/>
      <sz val="9"/>
      <color theme="1"/>
      <name val="Times New Roman"/>
      <family val="1"/>
      <charset val="204"/>
    </font>
    <font>
      <b/>
      <i/>
      <vertAlign val="superscript"/>
      <sz val="9"/>
      <color theme="1"/>
      <name val="Times New Roman"/>
      <family val="1"/>
      <charset val="204"/>
    </font>
    <font>
      <sz val="13"/>
      <color indexed="8"/>
      <name val="Times New Roman"/>
      <family val="1"/>
      <charset val="204"/>
    </font>
    <font>
      <sz val="8"/>
      <color indexed="8"/>
      <name val="Times New Roman"/>
      <family val="1"/>
      <charset val="204"/>
    </font>
    <font>
      <sz val="12"/>
      <color indexed="8"/>
      <name val="Times New Roman"/>
      <family val="1"/>
      <charset val="204"/>
    </font>
    <font>
      <sz val="8"/>
      <color indexed="8"/>
      <name val="Calibri"/>
      <family val="2"/>
      <charset val="204"/>
    </font>
    <font>
      <i/>
      <vertAlign val="superscript"/>
      <sz val="9"/>
      <color theme="1"/>
      <name val="Times New Roman"/>
      <family val="1"/>
      <charset val="204"/>
    </font>
    <font>
      <sz val="9"/>
      <color rgb="FFFF0000"/>
      <name val="Times New Roman"/>
      <family val="1"/>
      <charset val="204"/>
    </font>
    <font>
      <sz val="9"/>
      <name val="Times New Roman"/>
      <family val="1"/>
      <charset val="204"/>
    </font>
    <font>
      <b/>
      <i/>
      <sz val="9"/>
      <name val="Times New Roman"/>
      <family val="1"/>
      <charset val="204"/>
    </font>
    <font>
      <sz val="8"/>
      <name val="Times New Roman"/>
      <family val="1"/>
      <charset val="204"/>
    </font>
    <font>
      <b/>
      <i/>
      <sz val="8"/>
      <name val="Times New Roman"/>
      <family val="1"/>
      <charset val="204"/>
    </font>
    <font>
      <sz val="13"/>
      <name val="Times New Roman"/>
      <family val="1"/>
      <charset val="204"/>
    </font>
    <font>
      <sz val="12"/>
      <name val="Times New Roman"/>
      <family val="1"/>
      <charset val="204"/>
    </font>
    <font>
      <vertAlign val="superscript"/>
      <sz val="10"/>
      <name val="Times New Roman"/>
      <family val="1"/>
      <charset val="204"/>
    </font>
    <font>
      <vertAlign val="superscript"/>
      <sz val="9"/>
      <name val="Times New Roman"/>
      <family val="1"/>
      <charset val="204"/>
    </font>
    <font>
      <sz val="16"/>
      <name val="Times New Roman"/>
      <family val="1"/>
      <charset val="204"/>
    </font>
    <font>
      <b/>
      <i/>
      <sz val="16"/>
      <name val="Times New Roman"/>
      <family val="1"/>
      <charset val="204"/>
    </font>
    <font>
      <b/>
      <sz val="16"/>
      <name val="Times New Roman"/>
      <family val="1"/>
      <charset val="204"/>
    </font>
    <font>
      <sz val="12"/>
      <color theme="1"/>
      <name val="Times New Roman"/>
      <family val="1"/>
      <charset val="204"/>
    </font>
    <font>
      <b/>
      <i/>
      <sz val="11"/>
      <color rgb="FFFF0000"/>
      <name val="Times New Roman"/>
      <family val="1"/>
      <charset val="204"/>
    </font>
    <font>
      <b/>
      <i/>
      <sz val="16"/>
      <color rgb="FFFF0000"/>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201">
    <xf numFmtId="0" fontId="0" fillId="0" borderId="0" xfId="0"/>
    <xf numFmtId="0" fontId="1"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2" fillId="0" borderId="1" xfId="0" applyFont="1" applyBorder="1" applyAlignment="1">
      <alignment horizontal="center" vertical="top" wrapText="1"/>
    </xf>
    <xf numFmtId="0" fontId="3"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horizontal="left" vertical="top"/>
    </xf>
    <xf numFmtId="0" fontId="1" fillId="0" borderId="2" xfId="0" applyFont="1" applyBorder="1" applyAlignment="1">
      <alignment horizontal="center" vertical="top" wrapText="1"/>
    </xf>
    <xf numFmtId="0" fontId="1" fillId="0" borderId="2" xfId="0" applyFont="1" applyBorder="1" applyAlignment="1">
      <alignment horizontal="center" vertical="top"/>
    </xf>
    <xf numFmtId="0" fontId="1" fillId="0" borderId="0" xfId="0" applyFont="1" applyAlignment="1">
      <alignment horizontal="right" vertical="top" wrapText="1"/>
    </xf>
    <xf numFmtId="0" fontId="1" fillId="0" borderId="0" xfId="0" applyFont="1" applyBorder="1" applyAlignment="1">
      <alignment vertical="top"/>
    </xf>
    <xf numFmtId="0" fontId="5" fillId="0" borderId="2" xfId="0" applyFont="1" applyBorder="1" applyAlignment="1">
      <alignment horizontal="center" vertical="top" wrapText="1"/>
    </xf>
    <xf numFmtId="0" fontId="3" fillId="0" borderId="2" xfId="0" applyFont="1" applyBorder="1" applyAlignment="1">
      <alignment horizontal="center" vertical="top"/>
    </xf>
    <xf numFmtId="49" fontId="1"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xf>
    <xf numFmtId="0" fontId="3" fillId="0" borderId="0" xfId="0" applyFont="1" applyAlignment="1">
      <alignment horizontal="left" vertical="top"/>
    </xf>
    <xf numFmtId="0" fontId="2" fillId="0" borderId="2" xfId="0" applyFont="1" applyBorder="1" applyAlignment="1">
      <alignment horizontal="left" vertical="top" wrapText="1"/>
    </xf>
    <xf numFmtId="4" fontId="2" fillId="0" borderId="2" xfId="0" applyNumberFormat="1" applyFont="1" applyBorder="1" applyAlignment="1">
      <alignment horizontal="center" vertical="top"/>
    </xf>
    <xf numFmtId="4" fontId="2" fillId="0" borderId="2" xfId="0" applyNumberFormat="1" applyFont="1" applyBorder="1" applyAlignment="1">
      <alignment horizontal="center" vertical="top" wrapText="1"/>
    </xf>
    <xf numFmtId="4" fontId="2" fillId="2" borderId="2" xfId="0" applyNumberFormat="1" applyFont="1" applyFill="1" applyBorder="1" applyAlignment="1">
      <alignment horizontal="center" vertical="top"/>
    </xf>
    <xf numFmtId="0" fontId="2" fillId="2" borderId="2" xfId="0" applyFont="1" applyFill="1" applyBorder="1" applyAlignment="1">
      <alignment horizontal="left" vertical="top" wrapText="1"/>
    </xf>
    <xf numFmtId="49" fontId="1" fillId="2" borderId="2" xfId="0" applyNumberFormat="1" applyFont="1" applyFill="1" applyBorder="1" applyAlignment="1">
      <alignment horizontal="center" vertical="top"/>
    </xf>
    <xf numFmtId="0" fontId="1" fillId="2" borderId="2" xfId="0" applyFont="1" applyFill="1" applyBorder="1" applyAlignment="1">
      <alignment horizontal="center" vertical="top"/>
    </xf>
    <xf numFmtId="49" fontId="1" fillId="2" borderId="2" xfId="0" applyNumberFormat="1" applyFont="1" applyFill="1" applyBorder="1" applyAlignment="1">
      <alignment horizontal="center" vertical="top" wrapText="1"/>
    </xf>
    <xf numFmtId="0" fontId="1" fillId="2" borderId="2" xfId="0" applyFont="1" applyFill="1" applyBorder="1" applyAlignment="1">
      <alignment horizontal="center" vertical="top" wrapText="1"/>
    </xf>
    <xf numFmtId="4" fontId="2" fillId="2" borderId="2" xfId="0" applyNumberFormat="1" applyFont="1" applyFill="1" applyBorder="1" applyAlignment="1">
      <alignment horizontal="center" vertical="top" wrapText="1"/>
    </xf>
    <xf numFmtId="0" fontId="8" fillId="3" borderId="2" xfId="0" applyFont="1" applyFill="1" applyBorder="1" applyAlignment="1">
      <alignment horizontal="left" vertical="top" wrapText="1"/>
    </xf>
    <xf numFmtId="49" fontId="3" fillId="3" borderId="2" xfId="0" applyNumberFormat="1" applyFont="1" applyFill="1" applyBorder="1" applyAlignment="1">
      <alignment horizontal="center" vertical="top"/>
    </xf>
    <xf numFmtId="0" fontId="3" fillId="3" borderId="2" xfId="0" applyFont="1" applyFill="1" applyBorder="1" applyAlignment="1">
      <alignment horizontal="center" vertical="top"/>
    </xf>
    <xf numFmtId="4" fontId="8" fillId="3" borderId="2" xfId="0" applyNumberFormat="1" applyFont="1" applyFill="1" applyBorder="1" applyAlignment="1">
      <alignment horizontal="center" vertical="top"/>
    </xf>
    <xf numFmtId="0" fontId="9" fillId="0" borderId="0" xfId="0" applyFont="1" applyAlignment="1">
      <alignment horizontal="center" vertical="top" wrapText="1"/>
    </xf>
    <xf numFmtId="0" fontId="10" fillId="0" borderId="2" xfId="0" applyFont="1" applyBorder="1" applyAlignment="1">
      <alignment horizontal="left" vertical="top" wrapText="1"/>
    </xf>
    <xf numFmtId="0" fontId="3" fillId="0" borderId="2" xfId="0" applyFont="1" applyBorder="1" applyAlignment="1">
      <alignment horizontal="center" vertical="top" wrapText="1"/>
    </xf>
    <xf numFmtId="0" fontId="11" fillId="0" borderId="2" xfId="0" applyFont="1" applyBorder="1" applyAlignment="1">
      <alignment horizontal="left" vertical="top" wrapText="1"/>
    </xf>
    <xf numFmtId="0" fontId="2" fillId="0" borderId="2" xfId="0" applyFont="1" applyBorder="1" applyAlignment="1">
      <alignment horizontal="right" vertical="top" wrapText="1"/>
    </xf>
    <xf numFmtId="49" fontId="1" fillId="4" borderId="2" xfId="0" applyNumberFormat="1" applyFont="1" applyFill="1" applyBorder="1" applyAlignment="1">
      <alignment horizontal="center" vertical="top" wrapText="1"/>
    </xf>
    <xf numFmtId="0" fontId="1" fillId="4" borderId="2" xfId="0" applyFont="1" applyFill="1" applyBorder="1" applyAlignment="1">
      <alignment horizontal="center" vertical="top" wrapText="1"/>
    </xf>
    <xf numFmtId="4" fontId="2" fillId="4" borderId="2" xfId="0" applyNumberFormat="1" applyFont="1" applyFill="1" applyBorder="1" applyAlignment="1">
      <alignment horizontal="center" vertical="top" wrapText="1"/>
    </xf>
    <xf numFmtId="0" fontId="1" fillId="0" borderId="2" xfId="0" applyFont="1" applyFill="1" applyBorder="1" applyAlignment="1">
      <alignment horizontal="center" vertical="top" wrapText="1"/>
    </xf>
    <xf numFmtId="4" fontId="2" fillId="0" borderId="2" xfId="0" applyNumberFormat="1" applyFont="1" applyFill="1" applyBorder="1" applyAlignment="1">
      <alignment horizontal="center" vertical="top" wrapText="1"/>
    </xf>
    <xf numFmtId="0" fontId="12" fillId="4" borderId="2" xfId="0" applyFont="1" applyFill="1" applyBorder="1" applyAlignment="1">
      <alignment horizontal="left" vertical="top" wrapText="1"/>
    </xf>
    <xf numFmtId="49" fontId="13" fillId="4" borderId="2" xfId="0" applyNumberFormat="1" applyFont="1" applyFill="1" applyBorder="1" applyAlignment="1">
      <alignment horizontal="center" vertical="top" wrapText="1"/>
    </xf>
    <xf numFmtId="0" fontId="13" fillId="4" borderId="2" xfId="0" applyFont="1" applyFill="1" applyBorder="1" applyAlignment="1">
      <alignment horizontal="center" vertical="top" wrapText="1"/>
    </xf>
    <xf numFmtId="4" fontId="12" fillId="4" borderId="2" xfId="0" applyNumberFormat="1" applyFont="1" applyFill="1" applyBorder="1" applyAlignment="1">
      <alignment horizontal="center" vertical="top" wrapText="1"/>
    </xf>
    <xf numFmtId="0" fontId="3" fillId="2" borderId="2" xfId="0" applyFont="1" applyFill="1" applyBorder="1" applyAlignment="1">
      <alignment horizontal="center" vertical="top" wrapText="1"/>
    </xf>
    <xf numFmtId="49" fontId="3" fillId="3" borderId="2" xfId="0" applyNumberFormat="1" applyFont="1" applyFill="1" applyBorder="1" applyAlignment="1">
      <alignment horizontal="center" vertical="top" wrapText="1"/>
    </xf>
    <xf numFmtId="0" fontId="3" fillId="3" borderId="2" xfId="0" applyFont="1" applyFill="1" applyBorder="1" applyAlignment="1">
      <alignment horizontal="center" vertical="top" wrapText="1"/>
    </xf>
    <xf numFmtId="4" fontId="8" fillId="3" borderId="2"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49" fontId="1" fillId="0" borderId="2" xfId="0" applyNumberFormat="1" applyFont="1" applyFill="1" applyBorder="1" applyAlignment="1">
      <alignment horizontal="center" vertical="top" wrapText="1"/>
    </xf>
    <xf numFmtId="0" fontId="2" fillId="0" borderId="2" xfId="0" applyFont="1" applyFill="1" applyBorder="1" applyAlignment="1">
      <alignment horizontal="right" vertical="top" wrapText="1"/>
    </xf>
    <xf numFmtId="0" fontId="11" fillId="0" borderId="2" xfId="0" applyFont="1" applyFill="1" applyBorder="1" applyAlignment="1">
      <alignment horizontal="left" vertical="top" wrapText="1"/>
    </xf>
    <xf numFmtId="0" fontId="11" fillId="2" borderId="2" xfId="0" applyFont="1" applyFill="1" applyBorder="1" applyAlignment="1">
      <alignment horizontal="right" vertical="top" wrapText="1"/>
    </xf>
    <xf numFmtId="0" fontId="13" fillId="0" borderId="0" xfId="0" applyFont="1" applyAlignment="1">
      <alignment horizontal="center" vertical="top" wrapText="1"/>
    </xf>
    <xf numFmtId="0" fontId="12" fillId="0" borderId="2" xfId="0" applyFont="1" applyFill="1" applyBorder="1" applyAlignment="1">
      <alignment horizontal="left" vertical="top" wrapText="1"/>
    </xf>
    <xf numFmtId="49" fontId="13" fillId="0" borderId="2"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4" fontId="12" fillId="0" borderId="2" xfId="0" applyNumberFormat="1" applyFont="1" applyFill="1" applyBorder="1" applyAlignment="1">
      <alignment horizontal="center" vertical="top" wrapText="1"/>
    </xf>
    <xf numFmtId="0" fontId="13"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0" fontId="10" fillId="0" borderId="2" xfId="0" applyFont="1" applyBorder="1" applyAlignment="1">
      <alignment horizontal="right" vertical="top" wrapText="1"/>
    </xf>
    <xf numFmtId="0" fontId="18" fillId="4" borderId="2" xfId="0" applyFont="1" applyFill="1" applyBorder="1" applyAlignment="1">
      <alignment horizontal="left" vertical="top" wrapText="1"/>
    </xf>
    <xf numFmtId="49" fontId="19" fillId="4" borderId="2" xfId="0" applyNumberFormat="1" applyFont="1" applyFill="1" applyBorder="1" applyAlignment="1">
      <alignment horizontal="center" vertical="top" wrapText="1"/>
    </xf>
    <xf numFmtId="0" fontId="19" fillId="4" borderId="2" xfId="0" applyFont="1" applyFill="1" applyBorder="1" applyAlignment="1">
      <alignment horizontal="center" vertical="top" wrapText="1"/>
    </xf>
    <xf numFmtId="4" fontId="18" fillId="4" borderId="2" xfId="0" applyNumberFormat="1" applyFont="1" applyFill="1" applyBorder="1" applyAlignment="1">
      <alignment horizontal="center" vertical="top" wrapText="1"/>
    </xf>
    <xf numFmtId="49" fontId="17" fillId="3" borderId="2" xfId="0" applyNumberFormat="1" applyFont="1" applyFill="1" applyBorder="1" applyAlignment="1">
      <alignment horizontal="center" vertical="top" wrapText="1"/>
    </xf>
    <xf numFmtId="0" fontId="17" fillId="3" borderId="2" xfId="0" applyFont="1" applyFill="1" applyBorder="1" applyAlignment="1">
      <alignment horizontal="center" vertical="top" wrapText="1"/>
    </xf>
    <xf numFmtId="4" fontId="10" fillId="3" borderId="2" xfId="0" applyNumberFormat="1" applyFont="1" applyFill="1" applyBorder="1" applyAlignment="1">
      <alignment horizontal="center" vertical="top" wrapText="1"/>
    </xf>
    <xf numFmtId="0" fontId="1" fillId="0" borderId="0" xfId="0" applyFont="1" applyBorder="1" applyAlignment="1">
      <alignment horizontal="center" vertical="top"/>
    </xf>
    <xf numFmtId="4" fontId="3" fillId="0" borderId="0" xfId="0" applyNumberFormat="1" applyFont="1" applyAlignment="1">
      <alignment horizontal="center" vertical="top"/>
    </xf>
    <xf numFmtId="4" fontId="1" fillId="0" borderId="0" xfId="0" applyNumberFormat="1" applyFont="1" applyAlignment="1">
      <alignment horizontal="center" vertical="top"/>
    </xf>
    <xf numFmtId="4" fontId="13" fillId="0" borderId="0" xfId="0" applyNumberFormat="1" applyFont="1" applyAlignment="1">
      <alignment horizontal="center" vertical="top" wrapText="1"/>
    </xf>
    <xf numFmtId="4" fontId="13" fillId="0" borderId="0" xfId="0" applyNumberFormat="1" applyFont="1" applyFill="1" applyAlignment="1">
      <alignment horizontal="center" vertical="top" wrapText="1"/>
    </xf>
    <xf numFmtId="4" fontId="3" fillId="0" borderId="0" xfId="0" applyNumberFormat="1" applyFont="1" applyAlignment="1">
      <alignment horizontal="center" vertical="top" wrapText="1"/>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0" xfId="0" applyFont="1" applyAlignment="1">
      <alignment horizontal="left" vertical="center"/>
    </xf>
    <xf numFmtId="0" fontId="5" fillId="0" borderId="2" xfId="0" applyFont="1" applyBorder="1" applyAlignment="1">
      <alignment horizontal="center" vertical="center"/>
    </xf>
    <xf numFmtId="0" fontId="23" fillId="0" borderId="2" xfId="0" applyFont="1" applyBorder="1" applyAlignment="1">
      <alignment horizontal="center" vertical="center"/>
    </xf>
    <xf numFmtId="49" fontId="23" fillId="0" borderId="2" xfId="0" applyNumberFormat="1" applyFont="1" applyBorder="1" applyAlignment="1">
      <alignment horizontal="center" vertical="center"/>
    </xf>
    <xf numFmtId="49" fontId="23" fillId="2" borderId="2" xfId="0" applyNumberFormat="1" applyFont="1" applyFill="1" applyBorder="1" applyAlignment="1">
      <alignment horizontal="center" vertical="center"/>
    </xf>
    <xf numFmtId="0" fontId="23" fillId="2" borderId="2" xfId="0" applyFont="1" applyFill="1" applyBorder="1" applyAlignment="1">
      <alignment horizontal="left" vertical="center" wrapText="1"/>
    </xf>
    <xf numFmtId="0" fontId="23" fillId="2" borderId="2" xfId="0"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Font="1" applyFill="1" applyBorder="1" applyAlignment="1">
      <alignment horizontal="left" vertical="center"/>
    </xf>
    <xf numFmtId="0" fontId="3" fillId="2" borderId="2" xfId="0" applyFont="1" applyFill="1" applyBorder="1" applyAlignment="1">
      <alignment horizontal="center" vertical="center"/>
    </xf>
    <xf numFmtId="0" fontId="22" fillId="2" borderId="2" xfId="0" applyFont="1" applyFill="1" applyBorder="1" applyAlignment="1">
      <alignment horizontal="left" vertical="center" wrapText="1"/>
    </xf>
    <xf numFmtId="49"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0" borderId="0" xfId="0" applyFont="1" applyAlignment="1">
      <alignment vertical="center"/>
    </xf>
    <xf numFmtId="0" fontId="5" fillId="2" borderId="2" xfId="0" applyFont="1" applyFill="1" applyBorder="1" applyAlignment="1">
      <alignment horizontal="left" vertical="center" wrapText="1"/>
    </xf>
    <xf numFmtId="49" fontId="5" fillId="0" borderId="2" xfId="0" applyNumberFormat="1" applyFont="1" applyBorder="1" applyAlignment="1">
      <alignment horizontal="center" vertical="center"/>
    </xf>
    <xf numFmtId="0" fontId="5" fillId="0" borderId="2" xfId="0" applyFont="1" applyBorder="1" applyAlignment="1">
      <alignment horizontal="left" vertical="center" wrapText="1"/>
    </xf>
    <xf numFmtId="49" fontId="25" fillId="2" borderId="2" xfId="0" applyNumberFormat="1" applyFont="1" applyFill="1" applyBorder="1" applyAlignment="1">
      <alignment horizontal="center" vertical="center"/>
    </xf>
    <xf numFmtId="49" fontId="27" fillId="2" borderId="2" xfId="0" applyNumberFormat="1" applyFont="1" applyFill="1" applyBorder="1" applyAlignment="1">
      <alignment horizontal="center" vertical="center"/>
    </xf>
    <xf numFmtId="0" fontId="25" fillId="2" borderId="2" xfId="0" applyFont="1" applyFill="1" applyBorder="1" applyAlignment="1">
      <alignment horizontal="left" vertical="center" wrapText="1"/>
    </xf>
    <xf numFmtId="0" fontId="29" fillId="0" borderId="0" xfId="0" applyFont="1" applyAlignment="1">
      <alignment vertical="center" wrapText="1"/>
    </xf>
    <xf numFmtId="0" fontId="29" fillId="0" borderId="1" xfId="0" applyFont="1" applyBorder="1" applyAlignment="1">
      <alignment vertical="center" wrapText="1"/>
    </xf>
    <xf numFmtId="0" fontId="30" fillId="0" borderId="9" xfId="0" applyFont="1" applyBorder="1" applyAlignment="1">
      <alignment horizontal="center" vertical="center" wrapText="1"/>
    </xf>
    <xf numFmtId="0" fontId="30" fillId="0" borderId="0" xfId="0" applyFont="1" applyAlignment="1">
      <alignment vertical="center" wrapText="1"/>
    </xf>
    <xf numFmtId="0" fontId="32" fillId="0" borderId="0" xfId="0" applyFont="1"/>
    <xf numFmtId="0" fontId="30" fillId="0" borderId="0" xfId="0" applyFont="1" applyBorder="1" applyAlignment="1">
      <alignment horizontal="center" vertical="center" wrapText="1"/>
    </xf>
    <xf numFmtId="0" fontId="1" fillId="0" borderId="1" xfId="0" applyFont="1" applyBorder="1" applyAlignment="1">
      <alignment horizontal="center" vertical="center"/>
    </xf>
    <xf numFmtId="0" fontId="31" fillId="0" borderId="0" xfId="0" applyFont="1" applyBorder="1" applyAlignment="1">
      <alignment horizontal="left" vertical="center" wrapText="1"/>
    </xf>
    <xf numFmtId="4" fontId="3" fillId="0" borderId="0" xfId="0" applyNumberFormat="1" applyFont="1" applyAlignment="1">
      <alignment horizontal="center" vertical="center"/>
    </xf>
    <xf numFmtId="49" fontId="34" fillId="0" borderId="2" xfId="0" applyNumberFormat="1" applyFont="1" applyBorder="1" applyAlignment="1">
      <alignment horizontal="center" vertical="center"/>
    </xf>
    <xf numFmtId="0" fontId="34" fillId="0" borderId="0" xfId="0" applyFont="1" applyAlignment="1">
      <alignment vertical="center"/>
    </xf>
    <xf numFmtId="0" fontId="35" fillId="0" borderId="2" xfId="0" applyFont="1" applyBorder="1" applyAlignment="1">
      <alignment horizontal="center" vertical="center"/>
    </xf>
    <xf numFmtId="0" fontId="35" fillId="0" borderId="2" xfId="0" applyFont="1" applyBorder="1" applyAlignment="1">
      <alignment horizontal="left" vertical="center" wrapText="1"/>
    </xf>
    <xf numFmtId="0" fontId="20" fillId="0" borderId="2" xfId="0" applyFont="1" applyBorder="1" applyAlignment="1">
      <alignment horizontal="center" vertical="top" wrapText="1"/>
    </xf>
    <xf numFmtId="0" fontId="35" fillId="0" borderId="2" xfId="0" applyFont="1" applyBorder="1" applyAlignment="1">
      <alignment horizontal="center" vertical="top" wrapText="1"/>
    </xf>
    <xf numFmtId="0" fontId="17" fillId="0" borderId="2" xfId="0" applyFont="1" applyBorder="1" applyAlignment="1">
      <alignment horizontal="center" vertical="center"/>
    </xf>
    <xf numFmtId="49" fontId="17" fillId="0" borderId="2" xfId="0" applyNumberFormat="1" applyFont="1" applyBorder="1" applyAlignment="1">
      <alignment horizontal="center" vertical="center"/>
    </xf>
    <xf numFmtId="0" fontId="17" fillId="2" borderId="2" xfId="0" applyFont="1" applyFill="1" applyBorder="1" applyAlignment="1">
      <alignment horizontal="center" vertical="center"/>
    </xf>
    <xf numFmtId="4" fontId="20" fillId="2" borderId="2" xfId="0" applyNumberFormat="1" applyFont="1" applyFill="1" applyBorder="1" applyAlignment="1">
      <alignment horizontal="center" vertical="center"/>
    </xf>
    <xf numFmtId="0" fontId="35" fillId="2" borderId="2" xfId="0" applyFont="1" applyFill="1" applyBorder="1" applyAlignment="1">
      <alignment horizontal="center" vertical="center"/>
    </xf>
    <xf numFmtId="4" fontId="35" fillId="0" borderId="2" xfId="0" applyNumberFormat="1" applyFont="1" applyBorder="1" applyAlignment="1">
      <alignment horizontal="center" vertical="center"/>
    </xf>
    <xf numFmtId="4" fontId="35" fillId="0" borderId="2" xfId="0" applyNumberFormat="1" applyFont="1" applyBorder="1" applyAlignment="1">
      <alignment vertical="center"/>
    </xf>
    <xf numFmtId="4" fontId="36" fillId="2" borderId="2" xfId="0" applyNumberFormat="1" applyFont="1" applyFill="1" applyBorder="1" applyAlignment="1">
      <alignment horizontal="center" vertical="center"/>
    </xf>
    <xf numFmtId="4" fontId="35" fillId="2" borderId="2" xfId="0" applyNumberFormat="1" applyFont="1" applyFill="1" applyBorder="1" applyAlignment="1">
      <alignment horizontal="center" vertical="center"/>
    </xf>
    <xf numFmtId="0" fontId="37" fillId="2" borderId="2" xfId="0" applyFont="1" applyFill="1" applyBorder="1" applyAlignment="1">
      <alignment horizontal="center" vertical="center"/>
    </xf>
    <xf numFmtId="4" fontId="37" fillId="2" borderId="2" xfId="0" applyNumberFormat="1" applyFont="1" applyFill="1" applyBorder="1" applyAlignment="1">
      <alignment horizontal="center" vertical="center"/>
    </xf>
    <xf numFmtId="0" fontId="37" fillId="0" borderId="2" xfId="0" applyFont="1" applyBorder="1" applyAlignment="1">
      <alignment horizontal="center" vertical="center"/>
    </xf>
    <xf numFmtId="4" fontId="37" fillId="0" borderId="2" xfId="0" applyNumberFormat="1" applyFont="1" applyBorder="1" applyAlignment="1">
      <alignment horizontal="center" vertical="center"/>
    </xf>
    <xf numFmtId="4" fontId="37" fillId="0" borderId="2" xfId="0" applyNumberFormat="1" applyFont="1" applyBorder="1" applyAlignment="1">
      <alignment vertical="center"/>
    </xf>
    <xf numFmtId="4" fontId="38" fillId="2" borderId="2" xfId="0" applyNumberFormat="1"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40" fillId="0" borderId="0" xfId="0" applyFont="1" applyBorder="1" applyAlignment="1">
      <alignment vertical="center" wrapText="1"/>
    </xf>
    <xf numFmtId="0" fontId="1" fillId="0" borderId="1" xfId="0" applyFont="1" applyBorder="1" applyAlignment="1">
      <alignment horizontal="left" vertical="center"/>
    </xf>
    <xf numFmtId="49" fontId="1" fillId="0" borderId="2" xfId="0" applyNumberFormat="1" applyFont="1" applyFill="1" applyBorder="1" applyAlignment="1">
      <alignment horizontal="center" vertical="top"/>
    </xf>
    <xf numFmtId="0" fontId="2" fillId="0" borderId="0" xfId="0" applyFont="1" applyAlignment="1">
      <alignment horizontal="left" vertical="top"/>
    </xf>
    <xf numFmtId="0" fontId="10" fillId="0" borderId="0" xfId="0" applyFont="1" applyAlignment="1">
      <alignment horizontal="left" vertical="top"/>
    </xf>
    <xf numFmtId="0" fontId="14" fillId="0" borderId="0" xfId="0" applyFont="1" applyAlignment="1">
      <alignment horizontal="center" vertical="top" wrapText="1"/>
    </xf>
    <xf numFmtId="0" fontId="3" fillId="0" borderId="0" xfId="0" applyFont="1" applyAlignment="1">
      <alignment horizontal="left" vertical="center"/>
    </xf>
    <xf numFmtId="0" fontId="1" fillId="0" borderId="2" xfId="0" applyFont="1" applyFill="1" applyBorder="1" applyAlignment="1">
      <alignment horizontal="center" vertical="top"/>
    </xf>
    <xf numFmtId="4" fontId="2" fillId="0" borderId="2" xfId="0" applyNumberFormat="1" applyFont="1" applyFill="1" applyBorder="1" applyAlignment="1">
      <alignment horizontal="center" vertical="top"/>
    </xf>
    <xf numFmtId="0" fontId="1" fillId="0" borderId="0" xfId="0" applyFont="1" applyFill="1" applyAlignment="1">
      <alignment horizontal="center" vertical="top"/>
    </xf>
    <xf numFmtId="0" fontId="1" fillId="0" borderId="0" xfId="0" applyFont="1" applyFill="1" applyAlignment="1">
      <alignment horizontal="left" vertical="top"/>
    </xf>
    <xf numFmtId="0" fontId="17" fillId="0" borderId="2" xfId="0" applyFont="1" applyFill="1" applyBorder="1" applyAlignment="1">
      <alignment horizontal="center" vertical="top"/>
    </xf>
    <xf numFmtId="0" fontId="8" fillId="0" borderId="0" xfId="0" applyFont="1" applyAlignment="1">
      <alignment vertical="center"/>
    </xf>
    <xf numFmtId="0" fontId="2" fillId="0" borderId="0" xfId="0" applyFont="1" applyAlignment="1">
      <alignment vertical="center"/>
    </xf>
    <xf numFmtId="0" fontId="14" fillId="0" borderId="0" xfId="0" applyFont="1" applyAlignment="1">
      <alignment vertical="center"/>
    </xf>
    <xf numFmtId="0" fontId="43" fillId="0" borderId="0" xfId="0" applyFont="1" applyAlignment="1">
      <alignment horizontal="center" vertical="top" wrapText="1"/>
    </xf>
    <xf numFmtId="0" fontId="43" fillId="0" borderId="0" xfId="0" applyFont="1" applyAlignment="1">
      <alignment horizontal="left" vertical="top"/>
    </xf>
    <xf numFmtId="0" fontId="44" fillId="0" borderId="0" xfId="0" applyFont="1" applyFill="1" applyAlignment="1">
      <alignment horizontal="center" vertical="top" wrapText="1"/>
    </xf>
    <xf numFmtId="0" fontId="44" fillId="0" borderId="0" xfId="0" applyFont="1" applyAlignment="1">
      <alignment horizontal="center" vertical="top" wrapText="1"/>
    </xf>
    <xf numFmtId="0" fontId="43" fillId="0" borderId="0" xfId="0" applyFont="1" applyFill="1" applyAlignment="1">
      <alignment horizontal="left" vertical="top"/>
    </xf>
    <xf numFmtId="0" fontId="43" fillId="0" borderId="0" xfId="0" applyFont="1" applyFill="1" applyAlignment="1">
      <alignment horizontal="center" vertical="top" wrapText="1"/>
    </xf>
    <xf numFmtId="0" fontId="45" fillId="0" borderId="0" xfId="0" applyFont="1" applyFill="1" applyAlignment="1">
      <alignment horizontal="center" vertical="top" wrapText="1"/>
    </xf>
    <xf numFmtId="0" fontId="1" fillId="0" borderId="0" xfId="0" applyFont="1" applyAlignment="1">
      <alignment horizontal="center" vertical="top" wrapText="1"/>
    </xf>
    <xf numFmtId="49" fontId="31" fillId="0" borderId="2" xfId="0" applyNumberFormat="1" applyFont="1" applyBorder="1" applyAlignment="1">
      <alignment horizontal="center" vertical="center"/>
    </xf>
    <xf numFmtId="0" fontId="46" fillId="0" borderId="0" xfId="0" applyFont="1" applyAlignment="1">
      <alignment horizontal="center" vertical="top" wrapText="1"/>
    </xf>
    <xf numFmtId="0" fontId="29" fillId="0" borderId="0" xfId="0" applyFont="1" applyAlignment="1">
      <alignment horizontal="left" vertical="top" wrapText="1"/>
    </xf>
    <xf numFmtId="0" fontId="10" fillId="2" borderId="2" xfId="0" applyFont="1" applyFill="1" applyBorder="1" applyAlignment="1">
      <alignment horizontal="left" vertical="top" wrapText="1"/>
    </xf>
    <xf numFmtId="49" fontId="17" fillId="2" borderId="2" xfId="0" applyNumberFormat="1" applyFont="1" applyFill="1" applyBorder="1" applyAlignment="1">
      <alignment horizontal="center" vertical="top" wrapText="1"/>
    </xf>
    <xf numFmtId="0" fontId="20" fillId="2" borderId="2" xfId="0" applyFont="1" applyFill="1" applyBorder="1" applyAlignment="1">
      <alignment horizontal="center" vertical="top" wrapText="1"/>
    </xf>
    <xf numFmtId="4" fontId="10" fillId="2" borderId="2" xfId="0" applyNumberFormat="1" applyFont="1" applyFill="1" applyBorder="1" applyAlignment="1">
      <alignment horizontal="center" vertical="top" wrapText="1"/>
    </xf>
    <xf numFmtId="0" fontId="17" fillId="0" borderId="0" xfId="0" applyFont="1" applyAlignment="1">
      <alignment horizontal="center" vertical="top" wrapText="1"/>
    </xf>
    <xf numFmtId="0" fontId="10" fillId="0" borderId="2" xfId="0" applyFont="1" applyFill="1" applyBorder="1" applyAlignment="1">
      <alignment horizontal="right" vertical="top" wrapText="1"/>
    </xf>
    <xf numFmtId="49" fontId="17" fillId="0" borderId="2" xfId="0" applyNumberFormat="1" applyFont="1" applyFill="1" applyBorder="1" applyAlignment="1">
      <alignment horizontal="center" vertical="top" wrapText="1"/>
    </xf>
    <xf numFmtId="0" fontId="17" fillId="0" borderId="2" xfId="0" applyFont="1" applyFill="1" applyBorder="1" applyAlignment="1">
      <alignment horizontal="center" vertical="top" wrapText="1"/>
    </xf>
    <xf numFmtId="4" fontId="10" fillId="0" borderId="2" xfId="0" applyNumberFormat="1" applyFont="1" applyFill="1" applyBorder="1" applyAlignment="1">
      <alignment horizontal="center" vertical="top" wrapText="1"/>
    </xf>
    <xf numFmtId="4" fontId="47" fillId="0" borderId="0" xfId="0" applyNumberFormat="1" applyFont="1" applyAlignment="1">
      <alignment horizontal="center" vertical="top" wrapText="1"/>
    </xf>
    <xf numFmtId="0" fontId="48" fillId="0" borderId="0" xfId="0" applyFont="1" applyAlignment="1">
      <alignment horizontal="center" vertical="top" wrapText="1"/>
    </xf>
    <xf numFmtId="0" fontId="1" fillId="0" borderId="2" xfId="0" applyFont="1" applyBorder="1" applyAlignment="1">
      <alignment horizontal="left" vertical="top"/>
    </xf>
    <xf numFmtId="14" fontId="1" fillId="0" borderId="2" xfId="0" applyNumberFormat="1" applyFont="1" applyBorder="1" applyAlignment="1">
      <alignment horizontal="center" vertical="top"/>
    </xf>
    <xf numFmtId="4" fontId="1" fillId="0" borderId="0" xfId="0" applyNumberFormat="1" applyFont="1" applyAlignment="1">
      <alignment horizontal="center" vertical="top" wrapText="1"/>
    </xf>
    <xf numFmtId="0" fontId="10" fillId="0" borderId="0" xfId="0" applyFont="1" applyAlignment="1">
      <alignment horizontal="left" vertical="top" wrapText="1"/>
    </xf>
    <xf numFmtId="0" fontId="3"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left" vertical="top"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1" fillId="0" borderId="1" xfId="0" applyFont="1" applyBorder="1" applyAlignment="1">
      <alignment horizontal="center" vertical="top" wrapText="1"/>
    </xf>
    <xf numFmtId="0" fontId="2" fillId="0" borderId="0" xfId="0" applyFont="1" applyAlignment="1">
      <alignment horizontal="center" vertical="top" wrapText="1"/>
    </xf>
    <xf numFmtId="0" fontId="46" fillId="0" borderId="1" xfId="0" applyFont="1" applyBorder="1" applyAlignment="1">
      <alignment horizontal="center" vertical="top" wrapText="1"/>
    </xf>
    <xf numFmtId="0" fontId="46" fillId="0" borderId="1" xfId="0" applyFont="1" applyBorder="1" applyAlignment="1">
      <alignment horizontal="right" vertical="top"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center" vertical="center"/>
    </xf>
    <xf numFmtId="0" fontId="17" fillId="0" borderId="2" xfId="0" applyFont="1" applyBorder="1" applyAlignment="1">
      <alignment horizontal="center" vertical="top"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horizontal="center" wrapText="1"/>
    </xf>
    <xf numFmtId="4" fontId="3" fillId="0" borderId="10" xfId="0" applyNumberFormat="1" applyFont="1" applyBorder="1" applyAlignment="1">
      <alignment horizontal="center" vertical="center"/>
    </xf>
    <xf numFmtId="4" fontId="3" fillId="0" borderId="0" xfId="0" applyNumberFormat="1" applyFont="1" applyAlignment="1">
      <alignment horizontal="center" vertical="center"/>
    </xf>
    <xf numFmtId="0" fontId="37"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60"/>
  <sheetViews>
    <sheetView tabSelected="1" view="pageBreakPreview" zoomScaleNormal="100" zoomScaleSheetLayoutView="100" workbookViewId="0">
      <selection activeCell="F12" sqref="F12"/>
    </sheetView>
  </sheetViews>
  <sheetFormatPr defaultRowHeight="20.25" x14ac:dyDescent="0.25"/>
  <cols>
    <col min="1" max="1" width="59.85546875" style="1" customWidth="1"/>
    <col min="2" max="2" width="8.140625" style="1" customWidth="1"/>
    <col min="3" max="3" width="12.140625" style="1" customWidth="1"/>
    <col min="4" max="7" width="15.42578125" style="1" customWidth="1"/>
    <col min="8" max="8" width="16" style="2" customWidth="1"/>
    <col min="9" max="10" width="16" style="1" customWidth="1"/>
    <col min="11" max="11" width="18" style="1" customWidth="1"/>
    <col min="12" max="12" width="14.42578125" style="148" customWidth="1"/>
    <col min="13" max="16384" width="9.140625" style="1"/>
  </cols>
  <sheetData>
    <row r="1" spans="1:12" ht="17.25" customHeight="1" x14ac:dyDescent="0.25">
      <c r="F1" s="1" t="s">
        <v>445</v>
      </c>
    </row>
    <row r="2" spans="1:12" ht="139.5" customHeight="1" x14ac:dyDescent="0.25">
      <c r="E2" s="175" t="s">
        <v>467</v>
      </c>
      <c r="F2" s="175"/>
      <c r="G2" s="175"/>
    </row>
    <row r="3" spans="1:12" x14ac:dyDescent="0.25">
      <c r="F3" s="157" t="s">
        <v>0</v>
      </c>
    </row>
    <row r="4" spans="1:12" ht="20.25" customHeight="1" x14ac:dyDescent="0.25">
      <c r="E4" s="185" t="s">
        <v>486</v>
      </c>
      <c r="F4" s="185"/>
      <c r="G4" s="185"/>
    </row>
    <row r="5" spans="1:12" ht="17.25" customHeight="1" x14ac:dyDescent="0.25">
      <c r="E5" s="184" t="s">
        <v>1</v>
      </c>
      <c r="F5" s="184"/>
      <c r="G5" s="184"/>
    </row>
    <row r="6" spans="1:12" x14ac:dyDescent="0.25">
      <c r="E6" s="4"/>
      <c r="F6" s="186" t="s">
        <v>485</v>
      </c>
      <c r="G6" s="186"/>
    </row>
    <row r="7" spans="1:12" ht="16.5" customHeight="1" x14ac:dyDescent="0.25">
      <c r="E7" s="3" t="s">
        <v>2</v>
      </c>
      <c r="F7" s="184" t="s">
        <v>3</v>
      </c>
      <c r="G7" s="184"/>
    </row>
    <row r="8" spans="1:12" ht="21.75" customHeight="1" x14ac:dyDescent="0.25">
      <c r="E8" s="155" t="s">
        <v>482</v>
      </c>
      <c r="F8" s="155" t="s">
        <v>483</v>
      </c>
      <c r="G8" s="155" t="s">
        <v>484</v>
      </c>
    </row>
    <row r="9" spans="1:12" ht="16.5" customHeight="1" x14ac:dyDescent="0.25">
      <c r="A9" s="174" t="s">
        <v>468</v>
      </c>
      <c r="B9" s="174"/>
      <c r="C9" s="174"/>
      <c r="D9" s="174"/>
      <c r="E9" s="174"/>
      <c r="F9" s="174"/>
      <c r="G9" s="174"/>
    </row>
    <row r="10" spans="1:12" ht="20.25" customHeight="1" x14ac:dyDescent="0.25">
      <c r="A10" s="174" t="s">
        <v>469</v>
      </c>
      <c r="B10" s="174"/>
      <c r="C10" s="174"/>
      <c r="D10" s="174"/>
      <c r="E10" s="174"/>
      <c r="F10" s="174"/>
      <c r="G10" s="174"/>
    </row>
    <row r="11" spans="1:12" ht="18" customHeight="1" x14ac:dyDescent="0.25">
      <c r="A11" s="175" t="s">
        <v>481</v>
      </c>
      <c r="B11" s="175"/>
      <c r="C11" s="175"/>
      <c r="D11" s="175"/>
      <c r="E11" s="175"/>
      <c r="F11" s="175"/>
      <c r="G11" s="175"/>
    </row>
    <row r="12" spans="1:12" s="7" customFormat="1" ht="15.75" customHeight="1" x14ac:dyDescent="0.25">
      <c r="B12" s="6"/>
      <c r="G12" s="9" t="s">
        <v>6</v>
      </c>
      <c r="H12" s="6"/>
      <c r="L12" s="149"/>
    </row>
    <row r="13" spans="1:12" s="7" customFormat="1" x14ac:dyDescent="0.25">
      <c r="B13" s="6"/>
      <c r="F13" s="10" t="s">
        <v>7</v>
      </c>
      <c r="G13" s="171">
        <v>44244</v>
      </c>
      <c r="H13" s="6"/>
      <c r="L13" s="149"/>
    </row>
    <row r="14" spans="1:12" s="7" customFormat="1" ht="35.25" customHeight="1" x14ac:dyDescent="0.25">
      <c r="A14" s="7" t="s">
        <v>446</v>
      </c>
      <c r="B14" s="183" t="s">
        <v>463</v>
      </c>
      <c r="C14" s="183"/>
      <c r="D14" s="183"/>
      <c r="E14" s="183"/>
      <c r="F14" s="10" t="s">
        <v>8</v>
      </c>
      <c r="G14" s="140">
        <v>41200016</v>
      </c>
      <c r="H14" s="6"/>
      <c r="L14" s="149"/>
    </row>
    <row r="15" spans="1:12" s="7" customFormat="1" x14ac:dyDescent="0.25">
      <c r="B15" s="6"/>
      <c r="F15" s="10" t="s">
        <v>9</v>
      </c>
      <c r="G15" s="144">
        <v>987</v>
      </c>
      <c r="H15" s="6"/>
      <c r="L15" s="149"/>
    </row>
    <row r="16" spans="1:12" s="7" customFormat="1" ht="30" customHeight="1" x14ac:dyDescent="0.25">
      <c r="F16" s="10" t="s">
        <v>8</v>
      </c>
      <c r="G16" s="156" t="s">
        <v>462</v>
      </c>
      <c r="H16" s="6"/>
      <c r="L16" s="149"/>
    </row>
    <row r="17" spans="1:12" ht="20.25" customHeight="1" x14ac:dyDescent="0.25">
      <c r="F17" s="10" t="s">
        <v>10</v>
      </c>
      <c r="G17" s="8">
        <v>4711002267</v>
      </c>
    </row>
    <row r="18" spans="1:12" ht="54" customHeight="1" x14ac:dyDescent="0.25">
      <c r="A18" s="7" t="s">
        <v>4</v>
      </c>
      <c r="B18" s="183" t="s">
        <v>477</v>
      </c>
      <c r="C18" s="183"/>
      <c r="D18" s="183"/>
      <c r="E18" s="183"/>
      <c r="F18" s="10" t="s">
        <v>11</v>
      </c>
      <c r="G18" s="8">
        <v>471101001</v>
      </c>
    </row>
    <row r="19" spans="1:12" x14ac:dyDescent="0.25">
      <c r="A19" s="7" t="s">
        <v>5</v>
      </c>
      <c r="F19" s="10" t="s">
        <v>12</v>
      </c>
      <c r="G19" s="8">
        <v>383</v>
      </c>
    </row>
    <row r="20" spans="1:12" ht="18" customHeight="1" x14ac:dyDescent="0.25">
      <c r="A20" s="174" t="s">
        <v>13</v>
      </c>
      <c r="B20" s="174"/>
      <c r="C20" s="174"/>
      <c r="D20" s="174"/>
      <c r="E20" s="174"/>
      <c r="F20" s="174"/>
      <c r="G20" s="174"/>
    </row>
    <row r="21" spans="1:12" ht="18" customHeight="1" x14ac:dyDescent="0.25"/>
    <row r="22" spans="1:12" ht="25.5" customHeight="1" x14ac:dyDescent="0.25">
      <c r="A22" s="177" t="s">
        <v>14</v>
      </c>
      <c r="B22" s="177" t="s">
        <v>15</v>
      </c>
      <c r="C22" s="177" t="s">
        <v>16</v>
      </c>
      <c r="D22" s="180" t="s">
        <v>17</v>
      </c>
      <c r="E22" s="181"/>
      <c r="F22" s="181"/>
      <c r="G22" s="182"/>
    </row>
    <row r="23" spans="1:12" ht="20.25" customHeight="1" x14ac:dyDescent="0.25">
      <c r="A23" s="178"/>
      <c r="B23" s="178"/>
      <c r="C23" s="178"/>
      <c r="D23" s="33" t="s">
        <v>459</v>
      </c>
      <c r="E23" s="33" t="s">
        <v>460</v>
      </c>
      <c r="F23" s="33" t="s">
        <v>461</v>
      </c>
      <c r="G23" s="33" t="s">
        <v>466</v>
      </c>
    </row>
    <row r="24" spans="1:12" ht="37.5" customHeight="1" x14ac:dyDescent="0.25">
      <c r="A24" s="179"/>
      <c r="B24" s="179"/>
      <c r="C24" s="179"/>
      <c r="D24" s="12" t="s">
        <v>18</v>
      </c>
      <c r="E24" s="12" t="s">
        <v>19</v>
      </c>
      <c r="F24" s="12" t="s">
        <v>20</v>
      </c>
      <c r="G24" s="12" t="s">
        <v>21</v>
      </c>
    </row>
    <row r="25" spans="1:12" s="7" customFormat="1" x14ac:dyDescent="0.25">
      <c r="A25" s="13">
        <v>1</v>
      </c>
      <c r="B25" s="13">
        <v>2</v>
      </c>
      <c r="C25" s="13">
        <v>3</v>
      </c>
      <c r="D25" s="13">
        <v>4</v>
      </c>
      <c r="E25" s="13">
        <v>5</v>
      </c>
      <c r="F25" s="13">
        <v>6</v>
      </c>
      <c r="G25" s="13">
        <v>7</v>
      </c>
      <c r="H25" s="6"/>
      <c r="L25" s="149"/>
    </row>
    <row r="26" spans="1:12" s="7" customFormat="1" ht="24" customHeight="1" x14ac:dyDescent="0.25">
      <c r="A26" s="27" t="s">
        <v>432</v>
      </c>
      <c r="B26" s="28" t="s">
        <v>22</v>
      </c>
      <c r="C26" s="29" t="s">
        <v>24</v>
      </c>
      <c r="D26" s="30">
        <f>SUM(D28:D33)</f>
        <v>30142755.41</v>
      </c>
      <c r="E26" s="30">
        <f>SUM(E28:E33)</f>
        <v>0</v>
      </c>
      <c r="F26" s="30">
        <f>SUM(F28:F33)</f>
        <v>0</v>
      </c>
      <c r="G26" s="30">
        <f>SUM(G28:G33)</f>
        <v>0</v>
      </c>
      <c r="H26" s="70"/>
      <c r="I26" s="11"/>
      <c r="J26" s="11"/>
      <c r="L26" s="149"/>
    </row>
    <row r="27" spans="1:12" s="59" customFormat="1" ht="16.5" customHeight="1" x14ac:dyDescent="0.25">
      <c r="A27" s="55" t="s">
        <v>29</v>
      </c>
      <c r="B27" s="56"/>
      <c r="C27" s="57"/>
      <c r="D27" s="58"/>
      <c r="E27" s="58"/>
      <c r="F27" s="58"/>
      <c r="G27" s="58"/>
      <c r="L27" s="150"/>
    </row>
    <row r="28" spans="1:12" s="2" customFormat="1" ht="38.25" x14ac:dyDescent="0.25">
      <c r="A28" s="35" t="s">
        <v>107</v>
      </c>
      <c r="B28" s="15" t="s">
        <v>422</v>
      </c>
      <c r="C28" s="9" t="s">
        <v>24</v>
      </c>
      <c r="D28" s="40">
        <v>5280745.08</v>
      </c>
      <c r="E28" s="40"/>
      <c r="F28" s="40"/>
      <c r="G28" s="40"/>
      <c r="H28" s="73"/>
      <c r="I28" s="73"/>
      <c r="J28" s="73"/>
      <c r="L28" s="151"/>
    </row>
    <row r="29" spans="1:12" s="2" customFormat="1" x14ac:dyDescent="0.25">
      <c r="A29" s="35" t="s">
        <v>108</v>
      </c>
      <c r="B29" s="15" t="s">
        <v>423</v>
      </c>
      <c r="C29" s="9" t="s">
        <v>24</v>
      </c>
      <c r="D29" s="40">
        <v>20008665.670000002</v>
      </c>
      <c r="E29" s="40"/>
      <c r="F29" s="40"/>
      <c r="G29" s="40"/>
      <c r="H29" s="73"/>
      <c r="I29" s="73"/>
      <c r="J29" s="73"/>
      <c r="L29" s="151"/>
    </row>
    <row r="30" spans="1:12" s="2" customFormat="1" x14ac:dyDescent="0.25">
      <c r="A30" s="35" t="s">
        <v>44</v>
      </c>
      <c r="B30" s="15" t="s">
        <v>424</v>
      </c>
      <c r="C30" s="9" t="s">
        <v>24</v>
      </c>
      <c r="D30" s="40">
        <v>4617579.37</v>
      </c>
      <c r="E30" s="40"/>
      <c r="F30" s="40"/>
      <c r="G30" s="40"/>
      <c r="H30" s="73"/>
      <c r="I30" s="73"/>
      <c r="J30" s="73"/>
      <c r="L30" s="151"/>
    </row>
    <row r="31" spans="1:12" s="2" customFormat="1" ht="25.5" x14ac:dyDescent="0.25">
      <c r="A31" s="35" t="s">
        <v>110</v>
      </c>
      <c r="B31" s="15" t="s">
        <v>425</v>
      </c>
      <c r="C31" s="9" t="s">
        <v>24</v>
      </c>
      <c r="D31" s="40">
        <v>235765.29</v>
      </c>
      <c r="E31" s="40"/>
      <c r="F31" s="40"/>
      <c r="G31" s="40"/>
      <c r="H31" s="73"/>
      <c r="I31" s="73"/>
      <c r="J31" s="73"/>
      <c r="L31" s="151"/>
    </row>
    <row r="32" spans="1:12" s="2" customFormat="1" x14ac:dyDescent="0.25">
      <c r="A32" s="35" t="s">
        <v>109</v>
      </c>
      <c r="B32" s="15" t="s">
        <v>426</v>
      </c>
      <c r="C32" s="9" t="s">
        <v>24</v>
      </c>
      <c r="D32" s="40"/>
      <c r="E32" s="40"/>
      <c r="F32" s="40"/>
      <c r="G32" s="40"/>
      <c r="H32" s="73"/>
      <c r="I32" s="73"/>
      <c r="J32" s="73"/>
      <c r="L32" s="151"/>
    </row>
    <row r="33" spans="1:12" s="2" customFormat="1" x14ac:dyDescent="0.25">
      <c r="A33" s="35" t="s">
        <v>31</v>
      </c>
      <c r="B33" s="15" t="s">
        <v>434</v>
      </c>
      <c r="C33" s="9" t="s">
        <v>24</v>
      </c>
      <c r="D33" s="40"/>
      <c r="E33" s="40"/>
      <c r="F33" s="40"/>
      <c r="G33" s="40"/>
      <c r="H33" s="73"/>
      <c r="I33" s="73"/>
      <c r="J33" s="73"/>
      <c r="L33" s="151"/>
    </row>
    <row r="34" spans="1:12" s="7" customFormat="1" ht="26.25" customHeight="1" x14ac:dyDescent="0.25">
      <c r="A34" s="27" t="s">
        <v>433</v>
      </c>
      <c r="B34" s="28" t="s">
        <v>23</v>
      </c>
      <c r="C34" s="29" t="s">
        <v>24</v>
      </c>
      <c r="D34" s="30">
        <f>SUM(D36:D41)</f>
        <v>0</v>
      </c>
      <c r="E34" s="30">
        <f>SUM(E36:E41)</f>
        <v>0</v>
      </c>
      <c r="F34" s="30">
        <f>SUM(F36:F41)</f>
        <v>0</v>
      </c>
      <c r="G34" s="30">
        <f>SUM(G36:G41)</f>
        <v>0</v>
      </c>
      <c r="L34" s="149"/>
    </row>
    <row r="35" spans="1:12" s="59" customFormat="1" ht="16.5" customHeight="1" x14ac:dyDescent="0.25">
      <c r="A35" s="55" t="s">
        <v>29</v>
      </c>
      <c r="B35" s="56"/>
      <c r="C35" s="57"/>
      <c r="D35" s="58"/>
      <c r="E35" s="58"/>
      <c r="F35" s="58"/>
      <c r="G35" s="58"/>
      <c r="L35" s="150"/>
    </row>
    <row r="36" spans="1:12" s="2" customFormat="1" ht="38.25" x14ac:dyDescent="0.25">
      <c r="A36" s="35" t="s">
        <v>107</v>
      </c>
      <c r="B36" s="135" t="s">
        <v>427</v>
      </c>
      <c r="C36" s="9" t="s">
        <v>24</v>
      </c>
      <c r="D36" s="40"/>
      <c r="E36" s="40"/>
      <c r="F36" s="40"/>
      <c r="G36" s="40"/>
      <c r="H36" s="73"/>
      <c r="I36" s="73"/>
      <c r="J36" s="73"/>
      <c r="L36" s="151"/>
    </row>
    <row r="37" spans="1:12" s="2" customFormat="1" x14ac:dyDescent="0.25">
      <c r="A37" s="35" t="s">
        <v>108</v>
      </c>
      <c r="B37" s="135" t="s">
        <v>428</v>
      </c>
      <c r="C37" s="9" t="s">
        <v>24</v>
      </c>
      <c r="D37" s="40"/>
      <c r="E37" s="40"/>
      <c r="F37" s="40"/>
      <c r="G37" s="40"/>
      <c r="H37" s="73"/>
      <c r="I37" s="73"/>
      <c r="J37" s="73"/>
      <c r="L37" s="151"/>
    </row>
    <row r="38" spans="1:12" s="2" customFormat="1" x14ac:dyDescent="0.25">
      <c r="A38" s="35" t="s">
        <v>44</v>
      </c>
      <c r="B38" s="135" t="s">
        <v>429</v>
      </c>
      <c r="C38" s="9" t="s">
        <v>24</v>
      </c>
      <c r="D38" s="40"/>
      <c r="E38" s="40"/>
      <c r="F38" s="40"/>
      <c r="G38" s="40"/>
      <c r="H38" s="73"/>
      <c r="I38" s="73"/>
      <c r="J38" s="73"/>
      <c r="L38" s="151"/>
    </row>
    <row r="39" spans="1:12" s="2" customFormat="1" ht="25.5" x14ac:dyDescent="0.25">
      <c r="A39" s="35" t="s">
        <v>110</v>
      </c>
      <c r="B39" s="135" t="s">
        <v>430</v>
      </c>
      <c r="C39" s="9" t="s">
        <v>24</v>
      </c>
      <c r="D39" s="40"/>
      <c r="E39" s="40"/>
      <c r="F39" s="40"/>
      <c r="G39" s="40"/>
      <c r="H39" s="73"/>
      <c r="I39" s="73"/>
      <c r="J39" s="73"/>
      <c r="L39" s="151"/>
    </row>
    <row r="40" spans="1:12" s="2" customFormat="1" x14ac:dyDescent="0.25">
      <c r="A40" s="35" t="s">
        <v>109</v>
      </c>
      <c r="B40" s="135" t="s">
        <v>431</v>
      </c>
      <c r="C40" s="9" t="s">
        <v>24</v>
      </c>
      <c r="D40" s="40"/>
      <c r="E40" s="40"/>
      <c r="F40" s="40"/>
      <c r="G40" s="40"/>
      <c r="H40" s="73"/>
      <c r="I40" s="73"/>
      <c r="J40" s="73"/>
      <c r="L40" s="151"/>
    </row>
    <row r="41" spans="1:12" s="2" customFormat="1" x14ac:dyDescent="0.25">
      <c r="A41" s="35" t="s">
        <v>31</v>
      </c>
      <c r="B41" s="135" t="s">
        <v>435</v>
      </c>
      <c r="C41" s="9" t="s">
        <v>24</v>
      </c>
      <c r="D41" s="40"/>
      <c r="E41" s="40"/>
      <c r="F41" s="40"/>
      <c r="G41" s="40"/>
      <c r="H41" s="73"/>
      <c r="I41" s="73"/>
      <c r="J41" s="73"/>
      <c r="L41" s="151"/>
    </row>
    <row r="42" spans="1:12" s="16" customFormat="1" ht="24" customHeight="1" x14ac:dyDescent="0.25">
      <c r="A42" s="27" t="s">
        <v>25</v>
      </c>
      <c r="B42" s="28" t="s">
        <v>26</v>
      </c>
      <c r="C42" s="29"/>
      <c r="D42" s="30">
        <f>D43+D57+D64+D73+D79+D84+D88</f>
        <v>116680260</v>
      </c>
      <c r="E42" s="30">
        <f>E43+E57+E64+E73+E79+E84+E88</f>
        <v>125231493.60000001</v>
      </c>
      <c r="F42" s="30">
        <f>F43+F57+F64+F73+F79+F84+F88</f>
        <v>129753756.29000001</v>
      </c>
      <c r="G42" s="30">
        <f>G43+G57+G64+G73+G79+G84+G88</f>
        <v>0</v>
      </c>
      <c r="H42" s="71">
        <f>D42-D43-D57-D64-D73-D79-D84-D88</f>
        <v>0</v>
      </c>
      <c r="I42" s="71">
        <f t="shared" ref="I42:K42" si="0">E42-E43-E57-E64-E73-E79-E84-E88</f>
        <v>0</v>
      </c>
      <c r="J42" s="71">
        <f t="shared" si="0"/>
        <v>0</v>
      </c>
      <c r="K42" s="71">
        <f t="shared" si="0"/>
        <v>0</v>
      </c>
      <c r="L42" s="151" t="s">
        <v>324</v>
      </c>
    </row>
    <row r="43" spans="1:12" s="7" customFormat="1" ht="25.5" x14ac:dyDescent="0.25">
      <c r="A43" s="21" t="s">
        <v>27</v>
      </c>
      <c r="B43" s="22" t="s">
        <v>28</v>
      </c>
      <c r="C43" s="23">
        <v>120</v>
      </c>
      <c r="D43" s="20">
        <f>SUM(D44:D56)</f>
        <v>0</v>
      </c>
      <c r="E43" s="20">
        <f>SUM(E44:E56)</f>
        <v>0</v>
      </c>
      <c r="F43" s="20">
        <f>SUM(F44:F56)</f>
        <v>0</v>
      </c>
      <c r="G43" s="20">
        <f>SUM(G44:G56)</f>
        <v>0</v>
      </c>
      <c r="H43" s="72"/>
      <c r="L43" s="149"/>
    </row>
    <row r="44" spans="1:12" s="7" customFormat="1" x14ac:dyDescent="0.25">
      <c r="A44" s="17" t="s">
        <v>29</v>
      </c>
      <c r="B44" s="15"/>
      <c r="C44" s="9"/>
      <c r="D44" s="18"/>
      <c r="E44" s="18"/>
      <c r="F44" s="18"/>
      <c r="G44" s="18"/>
      <c r="H44" s="6"/>
      <c r="L44" s="149"/>
    </row>
    <row r="45" spans="1:12" s="7" customFormat="1" ht="16.5" customHeight="1" x14ac:dyDescent="0.25">
      <c r="A45" s="17" t="s">
        <v>81</v>
      </c>
      <c r="B45" s="15" t="s">
        <v>30</v>
      </c>
      <c r="C45" s="9">
        <v>120</v>
      </c>
      <c r="D45" s="18"/>
      <c r="E45" s="18"/>
      <c r="F45" s="18"/>
      <c r="G45" s="18"/>
      <c r="H45" s="6"/>
      <c r="L45" s="149"/>
    </row>
    <row r="46" spans="1:12" s="7" customFormat="1" ht="16.5" customHeight="1" x14ac:dyDescent="0.25">
      <c r="A46" s="17" t="s">
        <v>82</v>
      </c>
      <c r="B46" s="15" t="s">
        <v>73</v>
      </c>
      <c r="C46" s="9">
        <v>120</v>
      </c>
      <c r="D46" s="18"/>
      <c r="E46" s="18"/>
      <c r="F46" s="18"/>
      <c r="G46" s="18"/>
      <c r="H46" s="6"/>
      <c r="L46" s="149"/>
    </row>
    <row r="47" spans="1:12" s="7" customFormat="1" ht="16.5" customHeight="1" x14ac:dyDescent="0.25">
      <c r="A47" s="17" t="s">
        <v>83</v>
      </c>
      <c r="B47" s="15" t="s">
        <v>74</v>
      </c>
      <c r="C47" s="9">
        <v>120</v>
      </c>
      <c r="D47" s="18"/>
      <c r="E47" s="18"/>
      <c r="F47" s="18"/>
      <c r="G47" s="18"/>
      <c r="H47" s="6"/>
      <c r="L47" s="149"/>
    </row>
    <row r="48" spans="1:12" s="7" customFormat="1" ht="16.5" customHeight="1" x14ac:dyDescent="0.25">
      <c r="A48" s="17" t="s">
        <v>84</v>
      </c>
      <c r="B48" s="15" t="s">
        <v>75</v>
      </c>
      <c r="C48" s="9">
        <v>120</v>
      </c>
      <c r="D48" s="18"/>
      <c r="E48" s="18"/>
      <c r="F48" s="18"/>
      <c r="G48" s="18"/>
      <c r="H48" s="6"/>
      <c r="L48" s="149"/>
    </row>
    <row r="49" spans="1:12" s="7" customFormat="1" ht="16.5" customHeight="1" x14ac:dyDescent="0.25">
      <c r="A49" s="17" t="s">
        <v>85</v>
      </c>
      <c r="B49" s="15" t="s">
        <v>76</v>
      </c>
      <c r="C49" s="9">
        <v>120</v>
      </c>
      <c r="D49" s="18"/>
      <c r="E49" s="18"/>
      <c r="F49" s="18"/>
      <c r="G49" s="18"/>
      <c r="H49" s="6"/>
      <c r="L49" s="149"/>
    </row>
    <row r="50" spans="1:12" s="7" customFormat="1" ht="16.5" customHeight="1" x14ac:dyDescent="0.25">
      <c r="A50" s="17" t="s">
        <v>86</v>
      </c>
      <c r="B50" s="15" t="s">
        <v>77</v>
      </c>
      <c r="C50" s="9">
        <v>120</v>
      </c>
      <c r="D50" s="18"/>
      <c r="E50" s="18"/>
      <c r="F50" s="18"/>
      <c r="G50" s="18"/>
      <c r="H50" s="6"/>
      <c r="L50" s="149"/>
    </row>
    <row r="51" spans="1:12" s="7" customFormat="1" ht="16.5" customHeight="1" x14ac:dyDescent="0.25">
      <c r="A51" s="17" t="s">
        <v>87</v>
      </c>
      <c r="B51" s="15" t="s">
        <v>78</v>
      </c>
      <c r="C51" s="9">
        <v>120</v>
      </c>
      <c r="D51" s="18"/>
      <c r="E51" s="18"/>
      <c r="F51" s="18"/>
      <c r="G51" s="18"/>
      <c r="H51" s="6"/>
      <c r="L51" s="149"/>
    </row>
    <row r="52" spans="1:12" s="7" customFormat="1" ht="25.5" x14ac:dyDescent="0.25">
      <c r="A52" s="17" t="s">
        <v>88</v>
      </c>
      <c r="B52" s="15" t="s">
        <v>79</v>
      </c>
      <c r="C52" s="9">
        <v>120</v>
      </c>
      <c r="D52" s="18"/>
      <c r="E52" s="18"/>
      <c r="F52" s="18"/>
      <c r="G52" s="18"/>
      <c r="H52" s="6"/>
      <c r="L52" s="149"/>
    </row>
    <row r="53" spans="1:12" s="7" customFormat="1" ht="25.5" x14ac:dyDescent="0.25">
      <c r="A53" s="17" t="s">
        <v>89</v>
      </c>
      <c r="B53" s="15" t="s">
        <v>80</v>
      </c>
      <c r="C53" s="9">
        <v>120</v>
      </c>
      <c r="D53" s="18"/>
      <c r="E53" s="18"/>
      <c r="F53" s="18"/>
      <c r="G53" s="18"/>
      <c r="H53" s="6"/>
      <c r="L53" s="149"/>
    </row>
    <row r="54" spans="1:12" s="7" customFormat="1" x14ac:dyDescent="0.25">
      <c r="A54" s="17" t="s">
        <v>90</v>
      </c>
      <c r="B54" s="15" t="s">
        <v>33</v>
      </c>
      <c r="C54" s="9">
        <v>120</v>
      </c>
      <c r="D54" s="18"/>
      <c r="E54" s="18"/>
      <c r="F54" s="18"/>
      <c r="G54" s="18"/>
      <c r="H54" s="6"/>
      <c r="L54" s="149"/>
    </row>
    <row r="55" spans="1:12" s="7" customFormat="1" x14ac:dyDescent="0.25">
      <c r="A55" s="17" t="s">
        <v>91</v>
      </c>
      <c r="B55" s="15" t="s">
        <v>36</v>
      </c>
      <c r="C55" s="9">
        <v>120</v>
      </c>
      <c r="D55" s="18"/>
      <c r="E55" s="18"/>
      <c r="F55" s="18"/>
      <c r="G55" s="18"/>
      <c r="H55" s="6"/>
      <c r="L55" s="149"/>
    </row>
    <row r="56" spans="1:12" s="7" customFormat="1" x14ac:dyDescent="0.25">
      <c r="A56" s="17" t="s">
        <v>31</v>
      </c>
      <c r="B56" s="15" t="s">
        <v>37</v>
      </c>
      <c r="C56" s="9">
        <v>120</v>
      </c>
      <c r="D56" s="18"/>
      <c r="E56" s="18"/>
      <c r="F56" s="18"/>
      <c r="G56" s="18"/>
      <c r="H56" s="6"/>
      <c r="L56" s="149"/>
    </row>
    <row r="57" spans="1:12" s="7" customFormat="1" ht="18.75" customHeight="1" x14ac:dyDescent="0.25">
      <c r="A57" s="21" t="s">
        <v>32</v>
      </c>
      <c r="B57" s="22" t="s">
        <v>33</v>
      </c>
      <c r="C57" s="23">
        <v>130</v>
      </c>
      <c r="D57" s="20">
        <f>SUM(D58:D63)</f>
        <v>116680260</v>
      </c>
      <c r="E57" s="20">
        <f>SUM(E58:E63)</f>
        <v>125231493.60000001</v>
      </c>
      <c r="F57" s="20">
        <f>SUM(F58:F63)</f>
        <v>129753756.29000001</v>
      </c>
      <c r="G57" s="20">
        <f>SUM(G58:G63)</f>
        <v>0</v>
      </c>
      <c r="H57" s="6"/>
      <c r="L57" s="149"/>
    </row>
    <row r="58" spans="1:12" s="7" customFormat="1" ht="51" x14ac:dyDescent="0.25">
      <c r="A58" s="32" t="s">
        <v>34</v>
      </c>
      <c r="B58" s="15" t="s">
        <v>36</v>
      </c>
      <c r="C58" s="9">
        <v>130</v>
      </c>
      <c r="D58" s="18">
        <v>104973600</v>
      </c>
      <c r="E58" s="18">
        <v>113056567.2</v>
      </c>
      <c r="F58" s="18">
        <v>117578829.89</v>
      </c>
      <c r="G58" s="18"/>
      <c r="H58" s="6"/>
      <c r="L58" s="149"/>
    </row>
    <row r="59" spans="1:12" s="7" customFormat="1" ht="38.25" x14ac:dyDescent="0.25">
      <c r="A59" s="32" t="s">
        <v>35</v>
      </c>
      <c r="B59" s="15" t="s">
        <v>37</v>
      </c>
      <c r="C59" s="9">
        <v>130</v>
      </c>
      <c r="D59" s="18"/>
      <c r="E59" s="18"/>
      <c r="F59" s="18"/>
      <c r="G59" s="18"/>
      <c r="H59" s="6"/>
      <c r="L59" s="149"/>
    </row>
    <row r="60" spans="1:12" s="7" customFormat="1" x14ac:dyDescent="0.25">
      <c r="A60" s="32" t="s">
        <v>100</v>
      </c>
      <c r="B60" s="15" t="s">
        <v>101</v>
      </c>
      <c r="C60" s="9">
        <v>130</v>
      </c>
      <c r="D60" s="18">
        <v>11706660</v>
      </c>
      <c r="E60" s="18">
        <v>12174926.4</v>
      </c>
      <c r="F60" s="18">
        <v>12174926.4</v>
      </c>
      <c r="G60" s="18"/>
      <c r="H60" s="6"/>
      <c r="L60" s="149"/>
    </row>
    <row r="61" spans="1:12" s="7" customFormat="1" ht="25.5" x14ac:dyDescent="0.25">
      <c r="A61" s="32" t="s">
        <v>102</v>
      </c>
      <c r="B61" s="15" t="s">
        <v>103</v>
      </c>
      <c r="C61" s="9">
        <v>130</v>
      </c>
      <c r="D61" s="170"/>
      <c r="E61" s="170"/>
      <c r="F61" s="170"/>
      <c r="G61" s="170"/>
      <c r="H61" s="6"/>
      <c r="L61" s="149"/>
    </row>
    <row r="62" spans="1:12" s="143" customFormat="1" x14ac:dyDescent="0.25">
      <c r="A62" s="49" t="s">
        <v>454</v>
      </c>
      <c r="B62" s="135" t="s">
        <v>455</v>
      </c>
      <c r="C62" s="140">
        <v>135</v>
      </c>
      <c r="D62" s="141"/>
      <c r="E62" s="141"/>
      <c r="F62" s="141"/>
      <c r="G62" s="141"/>
      <c r="H62" s="142"/>
      <c r="L62" s="152"/>
    </row>
    <row r="63" spans="1:12" s="7" customFormat="1" x14ac:dyDescent="0.25">
      <c r="A63" s="17" t="s">
        <v>31</v>
      </c>
      <c r="B63" s="15"/>
      <c r="C63" s="9"/>
      <c r="D63" s="18"/>
      <c r="E63" s="18"/>
      <c r="F63" s="18"/>
      <c r="G63" s="18"/>
      <c r="H63" s="6"/>
      <c r="L63" s="149"/>
    </row>
    <row r="64" spans="1:12" s="7" customFormat="1" x14ac:dyDescent="0.25">
      <c r="A64" s="21" t="s">
        <v>38</v>
      </c>
      <c r="B64" s="22" t="s">
        <v>39</v>
      </c>
      <c r="C64" s="23">
        <v>140</v>
      </c>
      <c r="D64" s="20">
        <f>SUM(D65:D72)</f>
        <v>0</v>
      </c>
      <c r="E64" s="20">
        <f>SUM(E65:E72)</f>
        <v>0</v>
      </c>
      <c r="F64" s="20">
        <f>SUM(F65:F72)</f>
        <v>0</v>
      </c>
      <c r="G64" s="20">
        <f>SUM(G65:G72)</f>
        <v>0</v>
      </c>
      <c r="H64" s="6"/>
      <c r="L64" s="149"/>
    </row>
    <row r="65" spans="1:12" s="7" customFormat="1" x14ac:dyDescent="0.25">
      <c r="A65" s="17" t="s">
        <v>29</v>
      </c>
      <c r="B65" s="15" t="s">
        <v>40</v>
      </c>
      <c r="C65" s="9">
        <v>140</v>
      </c>
      <c r="D65" s="18"/>
      <c r="E65" s="18"/>
      <c r="F65" s="18"/>
      <c r="G65" s="18"/>
      <c r="H65" s="6"/>
      <c r="L65" s="149"/>
    </row>
    <row r="66" spans="1:12" ht="103.5" customHeight="1" x14ac:dyDescent="0.25">
      <c r="A66" s="17" t="s">
        <v>67</v>
      </c>
      <c r="B66" s="14" t="s">
        <v>60</v>
      </c>
      <c r="C66" s="9">
        <v>140</v>
      </c>
      <c r="D66" s="19"/>
      <c r="E66" s="19"/>
      <c r="F66" s="19"/>
      <c r="G66" s="19"/>
    </row>
    <row r="67" spans="1:12" ht="43.5" customHeight="1" x14ac:dyDescent="0.25">
      <c r="A67" s="17" t="s">
        <v>68</v>
      </c>
      <c r="B67" s="14" t="s">
        <v>61</v>
      </c>
      <c r="C67" s="9">
        <v>140</v>
      </c>
      <c r="D67" s="19"/>
      <c r="E67" s="19"/>
      <c r="F67" s="19"/>
      <c r="G67" s="19"/>
    </row>
    <row r="68" spans="1:12" ht="29.25" customHeight="1" x14ac:dyDescent="0.25">
      <c r="A68" s="17" t="s">
        <v>69</v>
      </c>
      <c r="B68" s="14" t="s">
        <v>62</v>
      </c>
      <c r="C68" s="9">
        <v>140</v>
      </c>
      <c r="D68" s="19"/>
      <c r="E68" s="19"/>
      <c r="F68" s="19"/>
      <c r="G68" s="19"/>
    </row>
    <row r="69" spans="1:12" ht="25.5" customHeight="1" x14ac:dyDescent="0.25">
      <c r="A69" s="17" t="s">
        <v>70</v>
      </c>
      <c r="B69" s="14" t="s">
        <v>63</v>
      </c>
      <c r="C69" s="9">
        <v>140</v>
      </c>
      <c r="D69" s="19"/>
      <c r="E69" s="19"/>
      <c r="F69" s="19"/>
      <c r="G69" s="19"/>
    </row>
    <row r="70" spans="1:12" ht="18.75" customHeight="1" x14ac:dyDescent="0.25">
      <c r="A70" s="17" t="s">
        <v>71</v>
      </c>
      <c r="B70" s="14" t="s">
        <v>64</v>
      </c>
      <c r="C70" s="9">
        <v>140</v>
      </c>
      <c r="D70" s="19"/>
      <c r="E70" s="19"/>
      <c r="F70" s="19"/>
      <c r="G70" s="19"/>
    </row>
    <row r="71" spans="1:12" x14ac:dyDescent="0.25">
      <c r="A71" s="17" t="s">
        <v>72</v>
      </c>
      <c r="B71" s="14" t="s">
        <v>65</v>
      </c>
      <c r="C71" s="9">
        <v>140</v>
      </c>
      <c r="D71" s="19"/>
      <c r="E71" s="19"/>
      <c r="F71" s="19"/>
      <c r="G71" s="19"/>
    </row>
    <row r="72" spans="1:12" x14ac:dyDescent="0.25">
      <c r="A72" s="17" t="s">
        <v>31</v>
      </c>
      <c r="B72" s="14" t="s">
        <v>66</v>
      </c>
      <c r="C72" s="9">
        <v>140</v>
      </c>
      <c r="D72" s="19"/>
      <c r="E72" s="19"/>
      <c r="F72" s="19"/>
      <c r="G72" s="19"/>
    </row>
    <row r="73" spans="1:12" x14ac:dyDescent="0.25">
      <c r="A73" s="21" t="s">
        <v>41</v>
      </c>
      <c r="B73" s="24" t="s">
        <v>42</v>
      </c>
      <c r="C73" s="25">
        <v>150</v>
      </c>
      <c r="D73" s="26">
        <f>SUM(D74:D78)</f>
        <v>0</v>
      </c>
      <c r="E73" s="26">
        <f>SUM(E74:E78)</f>
        <v>0</v>
      </c>
      <c r="F73" s="26">
        <f>SUM(F74:F78)</f>
        <v>0</v>
      </c>
      <c r="G73" s="26">
        <f>SUM(G74:G78)</f>
        <v>0</v>
      </c>
    </row>
    <row r="74" spans="1:12" ht="54" customHeight="1" x14ac:dyDescent="0.25">
      <c r="A74" s="17" t="s">
        <v>326</v>
      </c>
      <c r="B74" s="14" t="s">
        <v>43</v>
      </c>
      <c r="C74" s="8">
        <v>150</v>
      </c>
      <c r="D74" s="19"/>
      <c r="E74" s="19"/>
      <c r="F74" s="19"/>
      <c r="G74" s="19"/>
    </row>
    <row r="75" spans="1:12" x14ac:dyDescent="0.25">
      <c r="A75" s="17" t="s">
        <v>44</v>
      </c>
      <c r="B75" s="14" t="s">
        <v>45</v>
      </c>
      <c r="C75" s="8">
        <v>150</v>
      </c>
      <c r="D75" s="19"/>
      <c r="E75" s="19"/>
      <c r="F75" s="19"/>
      <c r="G75" s="19"/>
    </row>
    <row r="76" spans="1:12" ht="28.5" customHeight="1" x14ac:dyDescent="0.25">
      <c r="A76" s="17" t="s">
        <v>55</v>
      </c>
      <c r="B76" s="14" t="s">
        <v>57</v>
      </c>
      <c r="C76" s="8">
        <v>150</v>
      </c>
      <c r="D76" s="19"/>
      <c r="E76" s="19"/>
      <c r="F76" s="19"/>
      <c r="G76" s="19"/>
    </row>
    <row r="77" spans="1:12" x14ac:dyDescent="0.25">
      <c r="A77" s="17" t="s">
        <v>56</v>
      </c>
      <c r="B77" s="14" t="s">
        <v>58</v>
      </c>
      <c r="C77" s="8">
        <v>150</v>
      </c>
      <c r="D77" s="19"/>
      <c r="E77" s="19"/>
      <c r="F77" s="19"/>
      <c r="G77" s="19"/>
    </row>
    <row r="78" spans="1:12" x14ac:dyDescent="0.25">
      <c r="A78" s="17" t="s">
        <v>31</v>
      </c>
      <c r="B78" s="14" t="s">
        <v>59</v>
      </c>
      <c r="C78" s="8">
        <v>150</v>
      </c>
      <c r="D78" s="19"/>
      <c r="E78" s="19"/>
      <c r="F78" s="19"/>
      <c r="G78" s="19"/>
    </row>
    <row r="79" spans="1:12" x14ac:dyDescent="0.25">
      <c r="A79" s="21" t="s">
        <v>46</v>
      </c>
      <c r="B79" s="24" t="s">
        <v>47</v>
      </c>
      <c r="C79" s="25">
        <v>180</v>
      </c>
      <c r="D79" s="26">
        <f>SUM(D81:D83)</f>
        <v>0</v>
      </c>
      <c r="E79" s="26">
        <f>SUM(E81:E83)</f>
        <v>0</v>
      </c>
      <c r="F79" s="26">
        <f>SUM(F81:F83)</f>
        <v>0</v>
      </c>
      <c r="G79" s="26">
        <f>SUM(G81:G83)</f>
        <v>0</v>
      </c>
    </row>
    <row r="80" spans="1:12" s="7" customFormat="1" x14ac:dyDescent="0.25">
      <c r="A80" s="17" t="s">
        <v>29</v>
      </c>
      <c r="B80" s="15"/>
      <c r="C80" s="9"/>
      <c r="D80" s="18"/>
      <c r="E80" s="18"/>
      <c r="F80" s="18"/>
      <c r="G80" s="18"/>
      <c r="H80" s="6"/>
      <c r="L80" s="149"/>
    </row>
    <row r="81" spans="1:12" x14ac:dyDescent="0.25">
      <c r="A81" s="17" t="s">
        <v>92</v>
      </c>
      <c r="B81" s="15" t="s">
        <v>48</v>
      </c>
      <c r="C81" s="8">
        <v>180</v>
      </c>
      <c r="D81" s="19"/>
      <c r="E81" s="19"/>
      <c r="F81" s="19"/>
      <c r="G81" s="19"/>
    </row>
    <row r="82" spans="1:12" ht="38.25" x14ac:dyDescent="0.25">
      <c r="A82" s="17" t="s">
        <v>93</v>
      </c>
      <c r="B82" s="14" t="s">
        <v>49</v>
      </c>
      <c r="C82" s="8">
        <v>180</v>
      </c>
      <c r="D82" s="19"/>
      <c r="E82" s="19"/>
      <c r="F82" s="19"/>
      <c r="G82" s="19"/>
    </row>
    <row r="83" spans="1:12" x14ac:dyDescent="0.25">
      <c r="A83" s="17" t="s">
        <v>31</v>
      </c>
      <c r="B83" s="14" t="s">
        <v>49</v>
      </c>
      <c r="C83" s="8">
        <v>180</v>
      </c>
      <c r="D83" s="19"/>
      <c r="E83" s="19"/>
      <c r="F83" s="19"/>
      <c r="G83" s="19"/>
    </row>
    <row r="84" spans="1:12" x14ac:dyDescent="0.25">
      <c r="A84" s="21" t="s">
        <v>50</v>
      </c>
      <c r="B84" s="24" t="s">
        <v>51</v>
      </c>
      <c r="C84" s="25"/>
      <c r="D84" s="26">
        <f>SUM(D86:D87)</f>
        <v>0</v>
      </c>
      <c r="E84" s="26">
        <f>SUM(E86:E87)</f>
        <v>0</v>
      </c>
      <c r="F84" s="26">
        <f>SUM(F86:F87)</f>
        <v>0</v>
      </c>
      <c r="G84" s="26">
        <f t="shared" ref="G84" si="1">SUM(G86:G87)</f>
        <v>0</v>
      </c>
    </row>
    <row r="85" spans="1:12" x14ac:dyDescent="0.25">
      <c r="A85" s="17" t="s">
        <v>29</v>
      </c>
      <c r="B85" s="14"/>
      <c r="C85" s="8"/>
      <c r="D85" s="19"/>
      <c r="E85" s="19"/>
      <c r="F85" s="19"/>
      <c r="G85" s="19"/>
    </row>
    <row r="86" spans="1:12" x14ac:dyDescent="0.25">
      <c r="A86" s="17" t="s">
        <v>464</v>
      </c>
      <c r="B86" s="14" t="s">
        <v>465</v>
      </c>
      <c r="C86" s="8">
        <v>440</v>
      </c>
      <c r="D86" s="19"/>
      <c r="E86" s="19"/>
      <c r="F86" s="19"/>
      <c r="G86" s="19"/>
    </row>
    <row r="87" spans="1:12" x14ac:dyDescent="0.25">
      <c r="A87" s="17" t="s">
        <v>31</v>
      </c>
      <c r="B87" s="14"/>
      <c r="C87" s="8"/>
      <c r="D87" s="19"/>
      <c r="E87" s="19"/>
      <c r="F87" s="19"/>
      <c r="G87" s="19"/>
    </row>
    <row r="88" spans="1:12" x14ac:dyDescent="0.25">
      <c r="A88" s="21" t="s">
        <v>52</v>
      </c>
      <c r="B88" s="24" t="s">
        <v>53</v>
      </c>
      <c r="C88" s="25" t="s">
        <v>24</v>
      </c>
      <c r="D88" s="26">
        <f>SUM(D89:D90)</f>
        <v>0</v>
      </c>
      <c r="E88" s="26">
        <f>SUM(E89:E90)</f>
        <v>0</v>
      </c>
      <c r="F88" s="26">
        <f>SUM(F89:F90)</f>
        <v>0</v>
      </c>
      <c r="G88" s="26">
        <f>SUM(G89:G91)</f>
        <v>0</v>
      </c>
    </row>
    <row r="89" spans="1:12" ht="43.5" customHeight="1" x14ac:dyDescent="0.25">
      <c r="A89" s="17" t="s">
        <v>99</v>
      </c>
      <c r="B89" s="14" t="s">
        <v>54</v>
      </c>
      <c r="C89" s="8">
        <v>510</v>
      </c>
      <c r="D89" s="19"/>
      <c r="E89" s="19"/>
      <c r="F89" s="19"/>
      <c r="G89" s="19" t="s">
        <v>24</v>
      </c>
    </row>
    <row r="90" spans="1:12" x14ac:dyDescent="0.25">
      <c r="A90" s="17" t="s">
        <v>31</v>
      </c>
      <c r="B90" s="14"/>
      <c r="C90" s="8"/>
      <c r="D90" s="19"/>
      <c r="E90" s="19"/>
      <c r="F90" s="19"/>
      <c r="G90" s="19"/>
    </row>
    <row r="91" spans="1:12" s="5" customFormat="1" ht="22.5" customHeight="1" x14ac:dyDescent="0.25">
      <c r="A91" s="27" t="s">
        <v>104</v>
      </c>
      <c r="B91" s="46" t="s">
        <v>105</v>
      </c>
      <c r="C91" s="47" t="s">
        <v>24</v>
      </c>
      <c r="D91" s="48">
        <f>SUM(D92:D97)</f>
        <v>146654553.84999999</v>
      </c>
      <c r="E91" s="48">
        <f t="shared" ref="E91:F91" si="2">SUM(E92:E97)</f>
        <v>125231493.60000001</v>
      </c>
      <c r="F91" s="48">
        <f t="shared" si="2"/>
        <v>129753756.29000001</v>
      </c>
      <c r="G91" s="48" t="s">
        <v>24</v>
      </c>
      <c r="H91" s="75">
        <f>D91-D99-D174-D218-D243-D251-D265-D296</f>
        <v>0</v>
      </c>
      <c r="I91" s="75">
        <f t="shared" ref="I91:J91" si="3">E91-E99-E174-E218-E243-E251-E265-E296</f>
        <v>7.4505805969238281E-9</v>
      </c>
      <c r="J91" s="75">
        <f t="shared" si="3"/>
        <v>7.4505805969238281E-9</v>
      </c>
      <c r="L91" s="151" t="s">
        <v>324</v>
      </c>
    </row>
    <row r="92" spans="1:12" s="31" customFormat="1" ht="38.25" x14ac:dyDescent="0.25">
      <c r="A92" s="62" t="s">
        <v>107</v>
      </c>
      <c r="B92" s="67" t="s">
        <v>312</v>
      </c>
      <c r="C92" s="68" t="s">
        <v>24</v>
      </c>
      <c r="D92" s="69">
        <f>D100+D175+D219+D252+D266+D297</f>
        <v>110254345.08</v>
      </c>
      <c r="E92" s="69">
        <f t="shared" ref="E92:F92" si="4">E100+E175+E219+E252+E266+E297</f>
        <v>113056567.2</v>
      </c>
      <c r="F92" s="69">
        <f t="shared" si="4"/>
        <v>117578829.89</v>
      </c>
      <c r="G92" s="69" t="s">
        <v>24</v>
      </c>
      <c r="H92" s="75">
        <f t="shared" ref="H92:J96" si="5">D92-D100-D175-D219-D252-D266-D297</f>
        <v>0</v>
      </c>
      <c r="I92" s="75">
        <f t="shared" si="5"/>
        <v>0</v>
      </c>
      <c r="J92" s="75">
        <f t="shared" si="5"/>
        <v>0</v>
      </c>
      <c r="L92" s="151" t="s">
        <v>324</v>
      </c>
    </row>
    <row r="93" spans="1:12" s="31" customFormat="1" x14ac:dyDescent="0.25">
      <c r="A93" s="62" t="s">
        <v>108</v>
      </c>
      <c r="B93" s="67" t="s">
        <v>313</v>
      </c>
      <c r="C93" s="68" t="s">
        <v>24</v>
      </c>
      <c r="D93" s="69">
        <f>D101+D176+D220+D253+D267+D298</f>
        <v>19840204.109999999</v>
      </c>
      <c r="E93" s="69">
        <f t="shared" ref="E93:F96" si="6">E101+E176+E220+E253+E267+E298</f>
        <v>0</v>
      </c>
      <c r="F93" s="69">
        <f t="shared" si="6"/>
        <v>0</v>
      </c>
      <c r="G93" s="69" t="s">
        <v>24</v>
      </c>
      <c r="H93" s="75">
        <f t="shared" si="5"/>
        <v>0</v>
      </c>
      <c r="I93" s="75">
        <f t="shared" si="5"/>
        <v>0</v>
      </c>
      <c r="J93" s="75">
        <f t="shared" si="5"/>
        <v>0</v>
      </c>
      <c r="L93" s="151" t="s">
        <v>324</v>
      </c>
    </row>
    <row r="94" spans="1:12" s="31" customFormat="1" x14ac:dyDescent="0.25">
      <c r="A94" s="62" t="s">
        <v>44</v>
      </c>
      <c r="B94" s="67" t="s">
        <v>314</v>
      </c>
      <c r="C94" s="68" t="s">
        <v>24</v>
      </c>
      <c r="D94" s="69">
        <f>D102+D177+D221+D254+D268+D299</f>
        <v>4617579.37</v>
      </c>
      <c r="E94" s="69">
        <f t="shared" si="6"/>
        <v>0</v>
      </c>
      <c r="F94" s="69">
        <f t="shared" si="6"/>
        <v>0</v>
      </c>
      <c r="G94" s="69" t="s">
        <v>24</v>
      </c>
      <c r="H94" s="75">
        <f t="shared" si="5"/>
        <v>0</v>
      </c>
      <c r="I94" s="75">
        <f t="shared" si="5"/>
        <v>0</v>
      </c>
      <c r="J94" s="75">
        <f t="shared" si="5"/>
        <v>0</v>
      </c>
      <c r="L94" s="151" t="s">
        <v>324</v>
      </c>
    </row>
    <row r="95" spans="1:12" s="31" customFormat="1" ht="25.5" x14ac:dyDescent="0.25">
      <c r="A95" s="62" t="s">
        <v>110</v>
      </c>
      <c r="B95" s="67" t="s">
        <v>315</v>
      </c>
      <c r="C95" s="68" t="s">
        <v>24</v>
      </c>
      <c r="D95" s="69">
        <f>D103+D178+D222+D255+D269+D300</f>
        <v>11942425.289999999</v>
      </c>
      <c r="E95" s="69">
        <f t="shared" si="6"/>
        <v>12174926.4</v>
      </c>
      <c r="F95" s="69">
        <f t="shared" si="6"/>
        <v>12174926.4</v>
      </c>
      <c r="G95" s="69" t="s">
        <v>24</v>
      </c>
      <c r="H95" s="75">
        <f t="shared" si="5"/>
        <v>0</v>
      </c>
      <c r="I95" s="75">
        <f t="shared" si="5"/>
        <v>0</v>
      </c>
      <c r="J95" s="75">
        <f t="shared" si="5"/>
        <v>0</v>
      </c>
      <c r="L95" s="151" t="s">
        <v>324</v>
      </c>
    </row>
    <row r="96" spans="1:12" s="31" customFormat="1" x14ac:dyDescent="0.25">
      <c r="A96" s="62" t="s">
        <v>109</v>
      </c>
      <c r="B96" s="67" t="s">
        <v>316</v>
      </c>
      <c r="C96" s="68" t="s">
        <v>24</v>
      </c>
      <c r="D96" s="69">
        <f>D104+D179+D223+D256+D270+D301</f>
        <v>0</v>
      </c>
      <c r="E96" s="69">
        <f t="shared" si="6"/>
        <v>0</v>
      </c>
      <c r="F96" s="69">
        <f t="shared" si="6"/>
        <v>0</v>
      </c>
      <c r="G96" s="69" t="s">
        <v>24</v>
      </c>
      <c r="H96" s="75">
        <f t="shared" si="5"/>
        <v>0</v>
      </c>
      <c r="I96" s="75">
        <f t="shared" si="5"/>
        <v>0</v>
      </c>
      <c r="J96" s="75">
        <f t="shared" si="5"/>
        <v>0</v>
      </c>
      <c r="L96" s="151" t="s">
        <v>324</v>
      </c>
    </row>
    <row r="97" spans="1:12" s="31" customFormat="1" x14ac:dyDescent="0.25">
      <c r="A97" s="62" t="s">
        <v>448</v>
      </c>
      <c r="B97" s="67" t="s">
        <v>447</v>
      </c>
      <c r="C97" s="68" t="s">
        <v>24</v>
      </c>
      <c r="D97" s="69">
        <f>D243</f>
        <v>0</v>
      </c>
      <c r="E97" s="69">
        <f t="shared" ref="E97:F97" si="7">E243</f>
        <v>0</v>
      </c>
      <c r="F97" s="69">
        <f t="shared" si="7"/>
        <v>0</v>
      </c>
      <c r="G97" s="69" t="s">
        <v>24</v>
      </c>
      <c r="H97" s="75">
        <f>D97-D243</f>
        <v>0</v>
      </c>
      <c r="I97" s="75">
        <f t="shared" ref="I97:J97" si="8">E97-E243</f>
        <v>0</v>
      </c>
      <c r="J97" s="75">
        <f t="shared" si="8"/>
        <v>0</v>
      </c>
      <c r="L97" s="151" t="s">
        <v>324</v>
      </c>
    </row>
    <row r="98" spans="1:12" s="59" customFormat="1" ht="16.5" customHeight="1" x14ac:dyDescent="0.25">
      <c r="A98" s="55" t="s">
        <v>29</v>
      </c>
      <c r="B98" s="56"/>
      <c r="C98" s="57"/>
      <c r="D98" s="58"/>
      <c r="E98" s="58"/>
      <c r="F98" s="58"/>
      <c r="G98" s="58"/>
      <c r="L98" s="150"/>
    </row>
    <row r="99" spans="1:12" s="54" customFormat="1" ht="18" customHeight="1" x14ac:dyDescent="0.25">
      <c r="A99" s="41" t="s">
        <v>317</v>
      </c>
      <c r="B99" s="42" t="s">
        <v>106</v>
      </c>
      <c r="C99" s="43" t="s">
        <v>24</v>
      </c>
      <c r="D99" s="44">
        <f>SUM(D100:D104)</f>
        <v>71927550</v>
      </c>
      <c r="E99" s="44">
        <f>SUM(E100:E104)</f>
        <v>76205334</v>
      </c>
      <c r="F99" s="44">
        <f>SUM(F100:F104)</f>
        <v>79274385.359999999</v>
      </c>
      <c r="G99" s="44" t="s">
        <v>24</v>
      </c>
      <c r="H99" s="73">
        <f t="shared" ref="H99:J104" si="9">D99-D106-D112-D118-D124-D143-D155-D161</f>
        <v>0</v>
      </c>
      <c r="I99" s="73">
        <f t="shared" si="9"/>
        <v>0</v>
      </c>
      <c r="J99" s="73">
        <f t="shared" si="9"/>
        <v>0</v>
      </c>
      <c r="K99" s="73"/>
      <c r="L99" s="151" t="s">
        <v>324</v>
      </c>
    </row>
    <row r="100" spans="1:12" ht="38.25" x14ac:dyDescent="0.25">
      <c r="A100" s="35" t="s">
        <v>107</v>
      </c>
      <c r="B100" s="36" t="s">
        <v>106</v>
      </c>
      <c r="C100" s="37" t="s">
        <v>24</v>
      </c>
      <c r="D100" s="38">
        <f>D107+D113+D119+D125+D144+D150+D156+D162</f>
        <v>71927550</v>
      </c>
      <c r="E100" s="38">
        <f t="shared" ref="E100:F100" si="10">E107+E113+E119+E125+E144+E150+E156+E162</f>
        <v>76205334</v>
      </c>
      <c r="F100" s="38">
        <f t="shared" si="10"/>
        <v>79274385.359999999</v>
      </c>
      <c r="G100" s="38" t="s">
        <v>24</v>
      </c>
      <c r="H100" s="73">
        <f t="shared" si="9"/>
        <v>0</v>
      </c>
      <c r="I100" s="73">
        <f t="shared" si="9"/>
        <v>0</v>
      </c>
      <c r="J100" s="73">
        <f t="shared" si="9"/>
        <v>0</v>
      </c>
      <c r="L100" s="151" t="s">
        <v>324</v>
      </c>
    </row>
    <row r="101" spans="1:12" x14ac:dyDescent="0.25">
      <c r="A101" s="35" t="s">
        <v>108</v>
      </c>
      <c r="B101" s="36" t="s">
        <v>106</v>
      </c>
      <c r="C101" s="37" t="s">
        <v>24</v>
      </c>
      <c r="D101" s="38">
        <f t="shared" ref="D101:F101" si="11">D108+D114+D120+D126+D145+D151+D157+D163</f>
        <v>0</v>
      </c>
      <c r="E101" s="38">
        <f t="shared" si="11"/>
        <v>0</v>
      </c>
      <c r="F101" s="38">
        <f t="shared" si="11"/>
        <v>0</v>
      </c>
      <c r="G101" s="38" t="s">
        <v>24</v>
      </c>
      <c r="H101" s="73">
        <f t="shared" si="9"/>
        <v>0</v>
      </c>
      <c r="I101" s="73">
        <f t="shared" si="9"/>
        <v>0</v>
      </c>
      <c r="J101" s="73">
        <f t="shared" si="9"/>
        <v>0</v>
      </c>
      <c r="L101" s="151" t="s">
        <v>324</v>
      </c>
    </row>
    <row r="102" spans="1:12" x14ac:dyDescent="0.25">
      <c r="A102" s="35" t="s">
        <v>44</v>
      </c>
      <c r="B102" s="36" t="s">
        <v>106</v>
      </c>
      <c r="C102" s="37" t="s">
        <v>24</v>
      </c>
      <c r="D102" s="38">
        <f t="shared" ref="D102:F102" si="12">D109+D115+D121+D127+D146+D152+D158+D164</f>
        <v>0</v>
      </c>
      <c r="E102" s="38">
        <f t="shared" si="12"/>
        <v>0</v>
      </c>
      <c r="F102" s="38">
        <f t="shared" si="12"/>
        <v>0</v>
      </c>
      <c r="G102" s="38" t="s">
        <v>24</v>
      </c>
      <c r="H102" s="73">
        <f t="shared" si="9"/>
        <v>0</v>
      </c>
      <c r="I102" s="73">
        <f t="shared" si="9"/>
        <v>0</v>
      </c>
      <c r="J102" s="73">
        <f t="shared" si="9"/>
        <v>0</v>
      </c>
      <c r="L102" s="151" t="s">
        <v>324</v>
      </c>
    </row>
    <row r="103" spans="1:12" ht="25.5" x14ac:dyDescent="0.25">
      <c r="A103" s="35" t="s">
        <v>110</v>
      </c>
      <c r="B103" s="36" t="s">
        <v>106</v>
      </c>
      <c r="C103" s="37" t="s">
        <v>24</v>
      </c>
      <c r="D103" s="38">
        <f t="shared" ref="D103:F103" si="13">D110+D116+D122+D128+D147+D153+D159+D165</f>
        <v>0</v>
      </c>
      <c r="E103" s="38">
        <f t="shared" si="13"/>
        <v>0</v>
      </c>
      <c r="F103" s="38">
        <f t="shared" si="13"/>
        <v>0</v>
      </c>
      <c r="G103" s="38" t="s">
        <v>24</v>
      </c>
      <c r="H103" s="73">
        <f t="shared" si="9"/>
        <v>0</v>
      </c>
      <c r="I103" s="73">
        <f t="shared" si="9"/>
        <v>0</v>
      </c>
      <c r="J103" s="73">
        <f t="shared" si="9"/>
        <v>0</v>
      </c>
      <c r="L103" s="151" t="s">
        <v>324</v>
      </c>
    </row>
    <row r="104" spans="1:12" x14ac:dyDescent="0.25">
      <c r="A104" s="35" t="s">
        <v>109</v>
      </c>
      <c r="B104" s="36" t="s">
        <v>106</v>
      </c>
      <c r="C104" s="37" t="s">
        <v>24</v>
      </c>
      <c r="D104" s="38">
        <f t="shared" ref="D104:F104" si="14">D111+D117+D123+D129+D148+D154+D160+D166</f>
        <v>0</v>
      </c>
      <c r="E104" s="38">
        <f>E111+E117+E123+E129+E148+E154+E160+E166</f>
        <v>0</v>
      </c>
      <c r="F104" s="38">
        <f t="shared" si="14"/>
        <v>0</v>
      </c>
      <c r="G104" s="38" t="s">
        <v>24</v>
      </c>
      <c r="H104" s="73">
        <f t="shared" si="9"/>
        <v>0</v>
      </c>
      <c r="I104" s="73">
        <f t="shared" si="9"/>
        <v>0</v>
      </c>
      <c r="J104" s="73">
        <f t="shared" si="9"/>
        <v>0</v>
      </c>
      <c r="L104" s="151" t="s">
        <v>324</v>
      </c>
    </row>
    <row r="105" spans="1:12" s="2" customFormat="1" x14ac:dyDescent="0.25">
      <c r="A105" s="17" t="s">
        <v>29</v>
      </c>
      <c r="B105" s="50"/>
      <c r="C105" s="39"/>
      <c r="D105" s="40"/>
      <c r="E105" s="40"/>
      <c r="F105" s="40"/>
      <c r="G105" s="40"/>
      <c r="L105" s="148"/>
    </row>
    <row r="106" spans="1:12" ht="19.5" customHeight="1" x14ac:dyDescent="0.25">
      <c r="A106" s="21" t="s">
        <v>112</v>
      </c>
      <c r="B106" s="24" t="s">
        <v>114</v>
      </c>
      <c r="C106" s="45">
        <v>111</v>
      </c>
      <c r="D106" s="26">
        <f>SUM(D107:D111)</f>
        <v>54759140</v>
      </c>
      <c r="E106" s="26">
        <f>SUM(E107:E111)</f>
        <v>58044688</v>
      </c>
      <c r="F106" s="26">
        <f>SUM(F107:F111)</f>
        <v>60401870</v>
      </c>
      <c r="G106" s="26" t="s">
        <v>24</v>
      </c>
    </row>
    <row r="107" spans="1:12" s="2" customFormat="1" ht="38.25" x14ac:dyDescent="0.25">
      <c r="A107" s="35" t="s">
        <v>107</v>
      </c>
      <c r="B107" s="14" t="s">
        <v>115</v>
      </c>
      <c r="C107" s="39">
        <v>111</v>
      </c>
      <c r="D107" s="19">
        <v>54759140</v>
      </c>
      <c r="E107" s="19">
        <v>58044688</v>
      </c>
      <c r="F107" s="19">
        <v>60401870</v>
      </c>
      <c r="G107" s="19" t="s">
        <v>24</v>
      </c>
      <c r="L107" s="148"/>
    </row>
    <row r="108" spans="1:12" s="2" customFormat="1" x14ac:dyDescent="0.25">
      <c r="A108" s="35" t="s">
        <v>108</v>
      </c>
      <c r="B108" s="14" t="s">
        <v>116</v>
      </c>
      <c r="C108" s="39">
        <v>111</v>
      </c>
      <c r="D108" s="19"/>
      <c r="E108" s="19"/>
      <c r="F108" s="19"/>
      <c r="G108" s="19" t="s">
        <v>24</v>
      </c>
      <c r="L108" s="148"/>
    </row>
    <row r="109" spans="1:12" s="2" customFormat="1" x14ac:dyDescent="0.25">
      <c r="A109" s="35" t="s">
        <v>44</v>
      </c>
      <c r="B109" s="14" t="s">
        <v>117</v>
      </c>
      <c r="C109" s="39">
        <v>111</v>
      </c>
      <c r="D109" s="19"/>
      <c r="E109" s="19"/>
      <c r="F109" s="19"/>
      <c r="G109" s="19" t="s">
        <v>24</v>
      </c>
      <c r="L109" s="148"/>
    </row>
    <row r="110" spans="1:12" s="2" customFormat="1" ht="25.5" x14ac:dyDescent="0.25">
      <c r="A110" s="35" t="s">
        <v>110</v>
      </c>
      <c r="B110" s="14" t="s">
        <v>118</v>
      </c>
      <c r="C110" s="39">
        <v>111</v>
      </c>
      <c r="D110" s="19"/>
      <c r="E110" s="19"/>
      <c r="F110" s="19"/>
      <c r="G110" s="19" t="s">
        <v>24</v>
      </c>
      <c r="L110" s="148"/>
    </row>
    <row r="111" spans="1:12" s="2" customFormat="1" x14ac:dyDescent="0.25">
      <c r="A111" s="35" t="s">
        <v>109</v>
      </c>
      <c r="B111" s="14" t="s">
        <v>119</v>
      </c>
      <c r="C111" s="39">
        <v>111</v>
      </c>
      <c r="D111" s="19"/>
      <c r="E111" s="19"/>
      <c r="F111" s="19"/>
      <c r="G111" s="19" t="s">
        <v>24</v>
      </c>
      <c r="L111" s="148"/>
    </row>
    <row r="112" spans="1:12" ht="18" customHeight="1" x14ac:dyDescent="0.25">
      <c r="A112" s="21" t="s">
        <v>111</v>
      </c>
      <c r="B112" s="24" t="s">
        <v>120</v>
      </c>
      <c r="C112" s="45">
        <v>112</v>
      </c>
      <c r="D112" s="26">
        <f>SUM(D113:D117)</f>
        <v>631150</v>
      </c>
      <c r="E112" s="26">
        <f>SUM(E113:E117)</f>
        <v>631150</v>
      </c>
      <c r="F112" s="26">
        <f>SUM(F113:F117)</f>
        <v>631150</v>
      </c>
      <c r="G112" s="26" t="s">
        <v>24</v>
      </c>
    </row>
    <row r="113" spans="1:12" s="2" customFormat="1" ht="38.25" x14ac:dyDescent="0.25">
      <c r="A113" s="35" t="s">
        <v>107</v>
      </c>
      <c r="B113" s="14" t="s">
        <v>121</v>
      </c>
      <c r="C113" s="39">
        <v>112</v>
      </c>
      <c r="D113" s="19">
        <v>631150</v>
      </c>
      <c r="E113" s="19">
        <v>631150</v>
      </c>
      <c r="F113" s="19">
        <v>631150</v>
      </c>
      <c r="G113" s="19" t="s">
        <v>24</v>
      </c>
      <c r="L113" s="148"/>
    </row>
    <row r="114" spans="1:12" s="2" customFormat="1" x14ac:dyDescent="0.25">
      <c r="A114" s="35" t="s">
        <v>108</v>
      </c>
      <c r="B114" s="14" t="s">
        <v>122</v>
      </c>
      <c r="C114" s="39">
        <v>112</v>
      </c>
      <c r="D114" s="19"/>
      <c r="E114" s="19"/>
      <c r="F114" s="19"/>
      <c r="G114" s="19" t="s">
        <v>24</v>
      </c>
      <c r="L114" s="148"/>
    </row>
    <row r="115" spans="1:12" s="2" customFormat="1" x14ac:dyDescent="0.25">
      <c r="A115" s="35" t="s">
        <v>44</v>
      </c>
      <c r="B115" s="14" t="s">
        <v>123</v>
      </c>
      <c r="C115" s="39">
        <v>112</v>
      </c>
      <c r="D115" s="19"/>
      <c r="E115" s="19"/>
      <c r="F115" s="19"/>
      <c r="G115" s="19" t="s">
        <v>24</v>
      </c>
      <c r="L115" s="148"/>
    </row>
    <row r="116" spans="1:12" s="2" customFormat="1" ht="25.5" x14ac:dyDescent="0.25">
      <c r="A116" s="35" t="s">
        <v>110</v>
      </c>
      <c r="B116" s="14" t="s">
        <v>124</v>
      </c>
      <c r="C116" s="39">
        <v>112</v>
      </c>
      <c r="D116" s="19"/>
      <c r="E116" s="19"/>
      <c r="F116" s="19"/>
      <c r="G116" s="19" t="s">
        <v>24</v>
      </c>
      <c r="L116" s="148"/>
    </row>
    <row r="117" spans="1:12" s="2" customFormat="1" x14ac:dyDescent="0.25">
      <c r="A117" s="35" t="s">
        <v>109</v>
      </c>
      <c r="B117" s="14" t="s">
        <v>125</v>
      </c>
      <c r="C117" s="39">
        <v>112</v>
      </c>
      <c r="D117" s="19"/>
      <c r="E117" s="19"/>
      <c r="F117" s="19"/>
      <c r="G117" s="19" t="s">
        <v>24</v>
      </c>
      <c r="L117" s="148"/>
    </row>
    <row r="118" spans="1:12" ht="29.25" customHeight="1" x14ac:dyDescent="0.25">
      <c r="A118" s="21" t="s">
        <v>113</v>
      </c>
      <c r="B118" s="24" t="s">
        <v>126</v>
      </c>
      <c r="C118" s="45">
        <v>113</v>
      </c>
      <c r="D118" s="26">
        <f>SUM(D119:D123)</f>
        <v>0</v>
      </c>
      <c r="E118" s="26">
        <f>SUM(E119:E123)</f>
        <v>0</v>
      </c>
      <c r="F118" s="26">
        <f>SUM(F119:F123)</f>
        <v>0</v>
      </c>
      <c r="G118" s="26" t="s">
        <v>24</v>
      </c>
    </row>
    <row r="119" spans="1:12" s="2" customFormat="1" ht="38.25" x14ac:dyDescent="0.25">
      <c r="A119" s="35" t="s">
        <v>107</v>
      </c>
      <c r="B119" s="14" t="s">
        <v>127</v>
      </c>
      <c r="C119" s="39">
        <v>113</v>
      </c>
      <c r="D119" s="19"/>
      <c r="E119" s="19"/>
      <c r="F119" s="19"/>
      <c r="G119" s="19" t="s">
        <v>24</v>
      </c>
      <c r="L119" s="148"/>
    </row>
    <row r="120" spans="1:12" s="2" customFormat="1" x14ac:dyDescent="0.25">
      <c r="A120" s="35" t="s">
        <v>108</v>
      </c>
      <c r="B120" s="14" t="s">
        <v>128</v>
      </c>
      <c r="C120" s="39">
        <v>113</v>
      </c>
      <c r="D120" s="19"/>
      <c r="E120" s="19"/>
      <c r="F120" s="19"/>
      <c r="G120" s="19" t="s">
        <v>24</v>
      </c>
      <c r="L120" s="148"/>
    </row>
    <row r="121" spans="1:12" s="2" customFormat="1" x14ac:dyDescent="0.25">
      <c r="A121" s="35" t="s">
        <v>44</v>
      </c>
      <c r="B121" s="14" t="s">
        <v>129</v>
      </c>
      <c r="C121" s="39">
        <v>113</v>
      </c>
      <c r="D121" s="19"/>
      <c r="E121" s="19"/>
      <c r="F121" s="19"/>
      <c r="G121" s="19" t="s">
        <v>24</v>
      </c>
      <c r="L121" s="148"/>
    </row>
    <row r="122" spans="1:12" s="2" customFormat="1" ht="25.5" x14ac:dyDescent="0.25">
      <c r="A122" s="35" t="s">
        <v>110</v>
      </c>
      <c r="B122" s="14" t="s">
        <v>130</v>
      </c>
      <c r="C122" s="39">
        <v>113</v>
      </c>
      <c r="D122" s="19"/>
      <c r="E122" s="19"/>
      <c r="F122" s="19"/>
      <c r="G122" s="19" t="s">
        <v>24</v>
      </c>
      <c r="L122" s="148"/>
    </row>
    <row r="123" spans="1:12" s="2" customFormat="1" x14ac:dyDescent="0.25">
      <c r="A123" s="35" t="s">
        <v>109</v>
      </c>
      <c r="B123" s="14" t="s">
        <v>131</v>
      </c>
      <c r="C123" s="39">
        <v>113</v>
      </c>
      <c r="D123" s="19"/>
      <c r="E123" s="19"/>
      <c r="F123" s="19"/>
      <c r="G123" s="19" t="s">
        <v>24</v>
      </c>
      <c r="L123" s="148"/>
    </row>
    <row r="124" spans="1:12" s="2" customFormat="1" ht="30.75" customHeight="1" x14ac:dyDescent="0.25">
      <c r="A124" s="21" t="s">
        <v>132</v>
      </c>
      <c r="B124" s="24" t="s">
        <v>382</v>
      </c>
      <c r="C124" s="45">
        <v>119</v>
      </c>
      <c r="D124" s="26">
        <f>SUM(D125:D129)</f>
        <v>16537260</v>
      </c>
      <c r="E124" s="26">
        <f>SUM(E125:E129)</f>
        <v>17529496</v>
      </c>
      <c r="F124" s="26">
        <f>SUM(F125:F129)</f>
        <v>18241365.359999999</v>
      </c>
      <c r="G124" s="26" t="s">
        <v>24</v>
      </c>
      <c r="L124" s="148"/>
    </row>
    <row r="125" spans="1:12" s="2" customFormat="1" ht="38.25" x14ac:dyDescent="0.25">
      <c r="A125" s="35" t="s">
        <v>107</v>
      </c>
      <c r="B125" s="14" t="s">
        <v>383</v>
      </c>
      <c r="C125" s="25">
        <v>119</v>
      </c>
      <c r="D125" s="26">
        <f>D132+D138</f>
        <v>16537260</v>
      </c>
      <c r="E125" s="26">
        <v>17529496</v>
      </c>
      <c r="F125" s="26">
        <v>18241365.359999999</v>
      </c>
      <c r="G125" s="26" t="s">
        <v>24</v>
      </c>
      <c r="L125" s="148"/>
    </row>
    <row r="126" spans="1:12" s="2" customFormat="1" x14ac:dyDescent="0.25">
      <c r="A126" s="35" t="s">
        <v>108</v>
      </c>
      <c r="B126" s="14" t="s">
        <v>384</v>
      </c>
      <c r="C126" s="25">
        <v>119</v>
      </c>
      <c r="D126" s="26">
        <f t="shared" ref="D126:F126" si="15">D133+D139</f>
        <v>0</v>
      </c>
      <c r="E126" s="26">
        <f t="shared" si="15"/>
        <v>0</v>
      </c>
      <c r="F126" s="26">
        <f t="shared" si="15"/>
        <v>0</v>
      </c>
      <c r="G126" s="26" t="s">
        <v>24</v>
      </c>
      <c r="L126" s="148"/>
    </row>
    <row r="127" spans="1:12" s="2" customFormat="1" x14ac:dyDescent="0.25">
      <c r="A127" s="35" t="s">
        <v>44</v>
      </c>
      <c r="B127" s="14" t="s">
        <v>385</v>
      </c>
      <c r="C127" s="25">
        <v>119</v>
      </c>
      <c r="D127" s="26">
        <f t="shared" ref="D127:F127" si="16">D134+D140</f>
        <v>0</v>
      </c>
      <c r="E127" s="26">
        <f t="shared" si="16"/>
        <v>0</v>
      </c>
      <c r="F127" s="26">
        <f t="shared" si="16"/>
        <v>0</v>
      </c>
      <c r="G127" s="26" t="s">
        <v>24</v>
      </c>
      <c r="L127" s="148"/>
    </row>
    <row r="128" spans="1:12" s="2" customFormat="1" ht="25.5" x14ac:dyDescent="0.25">
      <c r="A128" s="35" t="s">
        <v>110</v>
      </c>
      <c r="B128" s="14" t="s">
        <v>386</v>
      </c>
      <c r="C128" s="25">
        <v>119</v>
      </c>
      <c r="D128" s="26">
        <f t="shared" ref="D128:F128" si="17">D135+D141</f>
        <v>0</v>
      </c>
      <c r="E128" s="26">
        <f t="shared" si="17"/>
        <v>0</v>
      </c>
      <c r="F128" s="26">
        <f t="shared" si="17"/>
        <v>0</v>
      </c>
      <c r="G128" s="26" t="s">
        <v>24</v>
      </c>
      <c r="L128" s="148"/>
    </row>
    <row r="129" spans="1:12" s="2" customFormat="1" x14ac:dyDescent="0.25">
      <c r="A129" s="35" t="s">
        <v>109</v>
      </c>
      <c r="B129" s="14" t="s">
        <v>387</v>
      </c>
      <c r="C129" s="25">
        <v>119</v>
      </c>
      <c r="D129" s="26">
        <f t="shared" ref="D129:F129" si="18">D136+D142</f>
        <v>0</v>
      </c>
      <c r="E129" s="26">
        <f t="shared" si="18"/>
        <v>0</v>
      </c>
      <c r="F129" s="26">
        <f t="shared" si="18"/>
        <v>0</v>
      </c>
      <c r="G129" s="26" t="s">
        <v>24</v>
      </c>
      <c r="L129" s="148"/>
    </row>
    <row r="130" spans="1:12" s="2" customFormat="1" ht="15.75" customHeight="1" x14ac:dyDescent="0.25">
      <c r="A130" s="53" t="s">
        <v>29</v>
      </c>
      <c r="B130" s="50"/>
      <c r="C130" s="39"/>
      <c r="D130" s="40"/>
      <c r="E130" s="40"/>
      <c r="F130" s="40"/>
      <c r="G130" s="40"/>
      <c r="L130" s="148"/>
    </row>
    <row r="131" spans="1:12" s="2" customFormat="1" ht="17.25" customHeight="1" x14ac:dyDescent="0.25">
      <c r="A131" s="52" t="s">
        <v>133</v>
      </c>
      <c r="B131" s="50" t="s">
        <v>388</v>
      </c>
      <c r="C131" s="25">
        <v>119</v>
      </c>
      <c r="D131" s="26">
        <f>SUM(D132:D136)</f>
        <v>16537260</v>
      </c>
      <c r="E131" s="26">
        <f>SUM(E132:E136)</f>
        <v>17529496</v>
      </c>
      <c r="F131" s="26">
        <f>SUM(F132:F136)</f>
        <v>18241365.359999999</v>
      </c>
      <c r="G131" s="26" t="s">
        <v>24</v>
      </c>
      <c r="L131" s="148"/>
    </row>
    <row r="132" spans="1:12" s="2" customFormat="1" ht="38.25" x14ac:dyDescent="0.25">
      <c r="A132" s="51" t="s">
        <v>107</v>
      </c>
      <c r="B132" s="50" t="s">
        <v>383</v>
      </c>
      <c r="C132" s="39">
        <v>119</v>
      </c>
      <c r="D132" s="40">
        <v>16537260</v>
      </c>
      <c r="E132" s="40">
        <v>17529496</v>
      </c>
      <c r="F132" s="40">
        <v>18241365.359999999</v>
      </c>
      <c r="G132" s="40" t="s">
        <v>24</v>
      </c>
      <c r="L132" s="148"/>
    </row>
    <row r="133" spans="1:12" s="2" customFormat="1" x14ac:dyDescent="0.25">
      <c r="A133" s="51" t="s">
        <v>108</v>
      </c>
      <c r="B133" s="50" t="s">
        <v>384</v>
      </c>
      <c r="C133" s="39">
        <v>119</v>
      </c>
      <c r="D133" s="40"/>
      <c r="E133" s="40"/>
      <c r="F133" s="40"/>
      <c r="G133" s="40" t="s">
        <v>24</v>
      </c>
      <c r="L133" s="148"/>
    </row>
    <row r="134" spans="1:12" s="2" customFormat="1" x14ac:dyDescent="0.25">
      <c r="A134" s="51" t="s">
        <v>44</v>
      </c>
      <c r="B134" s="50" t="s">
        <v>385</v>
      </c>
      <c r="C134" s="39">
        <v>119</v>
      </c>
      <c r="D134" s="40"/>
      <c r="E134" s="40"/>
      <c r="F134" s="40"/>
      <c r="G134" s="40" t="s">
        <v>24</v>
      </c>
      <c r="L134" s="148"/>
    </row>
    <row r="135" spans="1:12" s="2" customFormat="1" ht="25.5" x14ac:dyDescent="0.25">
      <c r="A135" s="51" t="s">
        <v>110</v>
      </c>
      <c r="B135" s="50" t="s">
        <v>386</v>
      </c>
      <c r="C135" s="39">
        <v>119</v>
      </c>
      <c r="D135" s="40"/>
      <c r="E135" s="40"/>
      <c r="F135" s="40"/>
      <c r="G135" s="40" t="s">
        <v>24</v>
      </c>
      <c r="L135" s="148"/>
    </row>
    <row r="136" spans="1:12" s="2" customFormat="1" x14ac:dyDescent="0.25">
      <c r="A136" s="51" t="s">
        <v>109</v>
      </c>
      <c r="B136" s="50" t="s">
        <v>387</v>
      </c>
      <c r="C136" s="39">
        <v>119</v>
      </c>
      <c r="D136" s="40"/>
      <c r="E136" s="40"/>
      <c r="F136" s="40"/>
      <c r="G136" s="40" t="s">
        <v>24</v>
      </c>
      <c r="L136" s="148"/>
    </row>
    <row r="137" spans="1:12" s="2" customFormat="1" x14ac:dyDescent="0.25">
      <c r="A137" s="52" t="s">
        <v>134</v>
      </c>
      <c r="B137" s="50" t="s">
        <v>389</v>
      </c>
      <c r="C137" s="25">
        <v>119</v>
      </c>
      <c r="D137" s="26">
        <f>SUM(D138:D142)</f>
        <v>0</v>
      </c>
      <c r="E137" s="26">
        <f>SUM(E138:E142)</f>
        <v>0</v>
      </c>
      <c r="F137" s="26">
        <f>SUM(F138:F142)</f>
        <v>0</v>
      </c>
      <c r="G137" s="26" t="s">
        <v>24</v>
      </c>
      <c r="L137" s="148"/>
    </row>
    <row r="138" spans="1:12" s="2" customFormat="1" ht="38.25" x14ac:dyDescent="0.25">
      <c r="A138" s="51" t="s">
        <v>107</v>
      </c>
      <c r="B138" s="50" t="s">
        <v>390</v>
      </c>
      <c r="C138" s="39">
        <v>119</v>
      </c>
      <c r="D138" s="40"/>
      <c r="E138" s="40"/>
      <c r="F138" s="40"/>
      <c r="G138" s="40" t="s">
        <v>24</v>
      </c>
      <c r="L138" s="148"/>
    </row>
    <row r="139" spans="1:12" s="2" customFormat="1" x14ac:dyDescent="0.25">
      <c r="A139" s="51" t="s">
        <v>108</v>
      </c>
      <c r="B139" s="50" t="s">
        <v>391</v>
      </c>
      <c r="C139" s="39">
        <v>119</v>
      </c>
      <c r="D139" s="40"/>
      <c r="E139" s="40"/>
      <c r="F139" s="40"/>
      <c r="G139" s="40" t="s">
        <v>24</v>
      </c>
      <c r="L139" s="148"/>
    </row>
    <row r="140" spans="1:12" s="2" customFormat="1" x14ac:dyDescent="0.25">
      <c r="A140" s="51" t="s">
        <v>44</v>
      </c>
      <c r="B140" s="50" t="s">
        <v>392</v>
      </c>
      <c r="C140" s="39">
        <v>119</v>
      </c>
      <c r="D140" s="40"/>
      <c r="E140" s="40"/>
      <c r="F140" s="40"/>
      <c r="G140" s="40" t="s">
        <v>24</v>
      </c>
      <c r="L140" s="148"/>
    </row>
    <row r="141" spans="1:12" s="2" customFormat="1" ht="25.5" x14ac:dyDescent="0.25">
      <c r="A141" s="51" t="s">
        <v>110</v>
      </c>
      <c r="B141" s="50" t="s">
        <v>393</v>
      </c>
      <c r="C141" s="39">
        <v>119</v>
      </c>
      <c r="D141" s="40"/>
      <c r="E141" s="40"/>
      <c r="F141" s="40"/>
      <c r="G141" s="40" t="s">
        <v>24</v>
      </c>
      <c r="L141" s="148"/>
    </row>
    <row r="142" spans="1:12" s="2" customFormat="1" x14ac:dyDescent="0.25">
      <c r="A142" s="51" t="s">
        <v>109</v>
      </c>
      <c r="B142" s="50" t="s">
        <v>394</v>
      </c>
      <c r="C142" s="39">
        <v>119</v>
      </c>
      <c r="D142" s="40"/>
      <c r="E142" s="40"/>
      <c r="F142" s="40"/>
      <c r="G142" s="40" t="s">
        <v>24</v>
      </c>
      <c r="L142" s="148"/>
    </row>
    <row r="143" spans="1:12" s="2" customFormat="1" ht="29.25" customHeight="1" x14ac:dyDescent="0.25">
      <c r="A143" s="21" t="s">
        <v>138</v>
      </c>
      <c r="B143" s="24" t="s">
        <v>139</v>
      </c>
      <c r="C143" s="45">
        <v>131</v>
      </c>
      <c r="D143" s="26">
        <f>SUM(D144:D148)</f>
        <v>0</v>
      </c>
      <c r="E143" s="26">
        <f>SUM(E144:E148)</f>
        <v>0</v>
      </c>
      <c r="F143" s="26">
        <f>SUM(F144:F148)</f>
        <v>0</v>
      </c>
      <c r="G143" s="26" t="s">
        <v>24</v>
      </c>
      <c r="L143" s="148"/>
    </row>
    <row r="144" spans="1:12" s="2" customFormat="1" ht="38.25" x14ac:dyDescent="0.25">
      <c r="A144" s="51" t="s">
        <v>107</v>
      </c>
      <c r="B144" s="50" t="s">
        <v>144</v>
      </c>
      <c r="C144" s="39">
        <v>131</v>
      </c>
      <c r="D144" s="40"/>
      <c r="E144" s="40"/>
      <c r="F144" s="40"/>
      <c r="G144" s="40" t="s">
        <v>24</v>
      </c>
      <c r="L144" s="148"/>
    </row>
    <row r="145" spans="1:12" s="2" customFormat="1" x14ac:dyDescent="0.25">
      <c r="A145" s="51" t="s">
        <v>108</v>
      </c>
      <c r="B145" s="50" t="s">
        <v>145</v>
      </c>
      <c r="C145" s="39">
        <v>131</v>
      </c>
      <c r="D145" s="40"/>
      <c r="E145" s="40"/>
      <c r="F145" s="40"/>
      <c r="G145" s="40" t="s">
        <v>24</v>
      </c>
      <c r="L145" s="148"/>
    </row>
    <row r="146" spans="1:12" s="2" customFormat="1" x14ac:dyDescent="0.25">
      <c r="A146" s="51" t="s">
        <v>44</v>
      </c>
      <c r="B146" s="50" t="s">
        <v>146</v>
      </c>
      <c r="C146" s="39">
        <v>131</v>
      </c>
      <c r="D146" s="40"/>
      <c r="E146" s="40"/>
      <c r="F146" s="40"/>
      <c r="G146" s="40" t="s">
        <v>24</v>
      </c>
      <c r="L146" s="148"/>
    </row>
    <row r="147" spans="1:12" s="2" customFormat="1" ht="25.5" x14ac:dyDescent="0.25">
      <c r="A147" s="51" t="s">
        <v>110</v>
      </c>
      <c r="B147" s="50" t="s">
        <v>147</v>
      </c>
      <c r="C147" s="39">
        <v>131</v>
      </c>
      <c r="D147" s="40"/>
      <c r="E147" s="40"/>
      <c r="F147" s="40"/>
      <c r="G147" s="40" t="s">
        <v>24</v>
      </c>
      <c r="L147" s="148"/>
    </row>
    <row r="148" spans="1:12" s="2" customFormat="1" x14ac:dyDescent="0.25">
      <c r="A148" s="51" t="s">
        <v>109</v>
      </c>
      <c r="B148" s="50" t="s">
        <v>148</v>
      </c>
      <c r="C148" s="39">
        <v>131</v>
      </c>
      <c r="D148" s="40"/>
      <c r="E148" s="40"/>
      <c r="F148" s="40"/>
      <c r="G148" s="40" t="s">
        <v>24</v>
      </c>
      <c r="L148" s="148"/>
    </row>
    <row r="149" spans="1:12" s="2" customFormat="1" ht="29.25" customHeight="1" x14ac:dyDescent="0.25">
      <c r="A149" s="21" t="s">
        <v>395</v>
      </c>
      <c r="B149" s="24" t="s">
        <v>141</v>
      </c>
      <c r="C149" s="45">
        <v>133</v>
      </c>
      <c r="D149" s="26">
        <f>SUM(D150:D154)</f>
        <v>0</v>
      </c>
      <c r="E149" s="26">
        <f>SUM(E150:E154)</f>
        <v>0</v>
      </c>
      <c r="F149" s="26">
        <f>SUM(F150:F154)</f>
        <v>0</v>
      </c>
      <c r="G149" s="26" t="s">
        <v>24</v>
      </c>
      <c r="L149" s="148"/>
    </row>
    <row r="150" spans="1:12" s="2" customFormat="1" ht="38.25" x14ac:dyDescent="0.25">
      <c r="A150" s="51" t="s">
        <v>107</v>
      </c>
      <c r="B150" s="50" t="s">
        <v>149</v>
      </c>
      <c r="C150" s="39">
        <v>133</v>
      </c>
      <c r="D150" s="40"/>
      <c r="E150" s="40"/>
      <c r="F150" s="40"/>
      <c r="G150" s="40" t="s">
        <v>24</v>
      </c>
      <c r="L150" s="148"/>
    </row>
    <row r="151" spans="1:12" s="2" customFormat="1" x14ac:dyDescent="0.25">
      <c r="A151" s="51" t="s">
        <v>108</v>
      </c>
      <c r="B151" s="50" t="s">
        <v>150</v>
      </c>
      <c r="C151" s="39">
        <v>133</v>
      </c>
      <c r="D151" s="40"/>
      <c r="E151" s="40"/>
      <c r="F151" s="40"/>
      <c r="G151" s="40" t="s">
        <v>24</v>
      </c>
      <c r="L151" s="148"/>
    </row>
    <row r="152" spans="1:12" s="2" customFormat="1" x14ac:dyDescent="0.25">
      <c r="A152" s="51" t="s">
        <v>44</v>
      </c>
      <c r="B152" s="50" t="s">
        <v>151</v>
      </c>
      <c r="C152" s="39">
        <v>133</v>
      </c>
      <c r="D152" s="40"/>
      <c r="E152" s="40"/>
      <c r="F152" s="40"/>
      <c r="G152" s="40" t="s">
        <v>24</v>
      </c>
      <c r="L152" s="148"/>
    </row>
    <row r="153" spans="1:12" s="2" customFormat="1" ht="25.5" x14ac:dyDescent="0.25">
      <c r="A153" s="51" t="s">
        <v>110</v>
      </c>
      <c r="B153" s="50" t="s">
        <v>152</v>
      </c>
      <c r="C153" s="39">
        <v>133</v>
      </c>
      <c r="D153" s="40"/>
      <c r="E153" s="40"/>
      <c r="F153" s="40"/>
      <c r="G153" s="40" t="s">
        <v>24</v>
      </c>
      <c r="L153" s="148"/>
    </row>
    <row r="154" spans="1:12" s="2" customFormat="1" x14ac:dyDescent="0.25">
      <c r="A154" s="51" t="s">
        <v>109</v>
      </c>
      <c r="B154" s="50" t="s">
        <v>153</v>
      </c>
      <c r="C154" s="39">
        <v>133</v>
      </c>
      <c r="D154" s="40"/>
      <c r="E154" s="40"/>
      <c r="F154" s="40"/>
      <c r="G154" s="40" t="s">
        <v>24</v>
      </c>
      <c r="L154" s="148"/>
    </row>
    <row r="155" spans="1:12" s="2" customFormat="1" ht="25.5" x14ac:dyDescent="0.25">
      <c r="A155" s="21" t="s">
        <v>140</v>
      </c>
      <c r="B155" s="24" t="s">
        <v>135</v>
      </c>
      <c r="C155" s="45">
        <v>134</v>
      </c>
      <c r="D155" s="26">
        <f>SUM(D156:D160)</f>
        <v>0</v>
      </c>
      <c r="E155" s="26">
        <f>SUM(E156:E160)</f>
        <v>0</v>
      </c>
      <c r="F155" s="26">
        <f>SUM(F156:F160)</f>
        <v>0</v>
      </c>
      <c r="G155" s="26" t="s">
        <v>24</v>
      </c>
      <c r="L155" s="148"/>
    </row>
    <row r="156" spans="1:12" s="2" customFormat="1" ht="38.25" x14ac:dyDescent="0.25">
      <c r="A156" s="51" t="s">
        <v>107</v>
      </c>
      <c r="B156" s="50" t="s">
        <v>136</v>
      </c>
      <c r="C156" s="39">
        <v>134</v>
      </c>
      <c r="D156" s="40"/>
      <c r="E156" s="40"/>
      <c r="F156" s="40"/>
      <c r="G156" s="40" t="s">
        <v>24</v>
      </c>
      <c r="L156" s="148"/>
    </row>
    <row r="157" spans="1:12" s="2" customFormat="1" x14ac:dyDescent="0.25">
      <c r="A157" s="51" t="s">
        <v>108</v>
      </c>
      <c r="B157" s="50" t="s">
        <v>137</v>
      </c>
      <c r="C157" s="39">
        <v>134</v>
      </c>
      <c r="D157" s="40"/>
      <c r="E157" s="40"/>
      <c r="F157" s="40"/>
      <c r="G157" s="40" t="s">
        <v>24</v>
      </c>
      <c r="L157" s="148"/>
    </row>
    <row r="158" spans="1:12" s="2" customFormat="1" x14ac:dyDescent="0.25">
      <c r="A158" s="51" t="s">
        <v>44</v>
      </c>
      <c r="B158" s="50" t="s">
        <v>154</v>
      </c>
      <c r="C158" s="39">
        <v>134</v>
      </c>
      <c r="D158" s="40"/>
      <c r="E158" s="40"/>
      <c r="F158" s="40"/>
      <c r="G158" s="40" t="s">
        <v>24</v>
      </c>
      <c r="L158" s="148"/>
    </row>
    <row r="159" spans="1:12" s="2" customFormat="1" ht="25.5" x14ac:dyDescent="0.25">
      <c r="A159" s="35" t="s">
        <v>110</v>
      </c>
      <c r="B159" s="50" t="s">
        <v>155</v>
      </c>
      <c r="C159" s="39">
        <v>134</v>
      </c>
      <c r="D159" s="19"/>
      <c r="E159" s="19"/>
      <c r="F159" s="19"/>
      <c r="G159" s="40" t="s">
        <v>24</v>
      </c>
      <c r="L159" s="148"/>
    </row>
    <row r="160" spans="1:12" s="2" customFormat="1" x14ac:dyDescent="0.25">
      <c r="A160" s="35" t="s">
        <v>109</v>
      </c>
      <c r="B160" s="50" t="s">
        <v>156</v>
      </c>
      <c r="C160" s="39">
        <v>134</v>
      </c>
      <c r="D160" s="19"/>
      <c r="E160" s="19"/>
      <c r="F160" s="19"/>
      <c r="G160" s="40" t="s">
        <v>24</v>
      </c>
      <c r="L160" s="148"/>
    </row>
    <row r="161" spans="1:12" s="2" customFormat="1" ht="25.5" x14ac:dyDescent="0.25">
      <c r="A161" s="21" t="s">
        <v>142</v>
      </c>
      <c r="B161" s="24" t="s">
        <v>396</v>
      </c>
      <c r="C161" s="45">
        <v>139</v>
      </c>
      <c r="D161" s="26">
        <f>SUM(D162:D166)</f>
        <v>0</v>
      </c>
      <c r="E161" s="26">
        <f>SUM(E162:E166)</f>
        <v>0</v>
      </c>
      <c r="F161" s="26">
        <f>SUM(F162:F166)</f>
        <v>0</v>
      </c>
      <c r="G161" s="26" t="s">
        <v>24</v>
      </c>
      <c r="L161" s="148"/>
    </row>
    <row r="162" spans="1:12" s="2" customFormat="1" ht="38.25" x14ac:dyDescent="0.25">
      <c r="A162" s="51" t="s">
        <v>107</v>
      </c>
      <c r="B162" s="50" t="s">
        <v>397</v>
      </c>
      <c r="C162" s="25">
        <v>139</v>
      </c>
      <c r="D162" s="26">
        <f>D169</f>
        <v>0</v>
      </c>
      <c r="E162" s="26">
        <f t="shared" ref="E162:F162" si="19">E169</f>
        <v>0</v>
      </c>
      <c r="F162" s="26">
        <f t="shared" si="19"/>
        <v>0</v>
      </c>
      <c r="G162" s="26" t="s">
        <v>24</v>
      </c>
      <c r="L162" s="148"/>
    </row>
    <row r="163" spans="1:12" s="2" customFormat="1" x14ac:dyDescent="0.25">
      <c r="A163" s="51" t="s">
        <v>108</v>
      </c>
      <c r="B163" s="50" t="s">
        <v>398</v>
      </c>
      <c r="C163" s="25">
        <v>139</v>
      </c>
      <c r="D163" s="26">
        <f t="shared" ref="D163:F163" si="20">D170</f>
        <v>0</v>
      </c>
      <c r="E163" s="26">
        <f t="shared" si="20"/>
        <v>0</v>
      </c>
      <c r="F163" s="26">
        <f t="shared" si="20"/>
        <v>0</v>
      </c>
      <c r="G163" s="26" t="s">
        <v>24</v>
      </c>
      <c r="L163" s="148"/>
    </row>
    <row r="164" spans="1:12" s="2" customFormat="1" x14ac:dyDescent="0.25">
      <c r="A164" s="51" t="s">
        <v>44</v>
      </c>
      <c r="B164" s="50" t="s">
        <v>399</v>
      </c>
      <c r="C164" s="25">
        <v>139</v>
      </c>
      <c r="D164" s="26">
        <f t="shared" ref="D164:F164" si="21">D171</f>
        <v>0</v>
      </c>
      <c r="E164" s="26">
        <f t="shared" si="21"/>
        <v>0</v>
      </c>
      <c r="F164" s="26">
        <f t="shared" si="21"/>
        <v>0</v>
      </c>
      <c r="G164" s="26" t="s">
        <v>24</v>
      </c>
      <c r="L164" s="148"/>
    </row>
    <row r="165" spans="1:12" s="2" customFormat="1" ht="25.5" x14ac:dyDescent="0.25">
      <c r="A165" s="51" t="s">
        <v>110</v>
      </c>
      <c r="B165" s="50" t="s">
        <v>400</v>
      </c>
      <c r="C165" s="25">
        <v>139</v>
      </c>
      <c r="D165" s="26">
        <f t="shared" ref="D165:F165" si="22">D172</f>
        <v>0</v>
      </c>
      <c r="E165" s="26">
        <f t="shared" si="22"/>
        <v>0</v>
      </c>
      <c r="F165" s="26">
        <f t="shared" si="22"/>
        <v>0</v>
      </c>
      <c r="G165" s="26" t="s">
        <v>24</v>
      </c>
      <c r="L165" s="148"/>
    </row>
    <row r="166" spans="1:12" s="2" customFormat="1" x14ac:dyDescent="0.25">
      <c r="A166" s="51" t="s">
        <v>109</v>
      </c>
      <c r="B166" s="50" t="s">
        <v>401</v>
      </c>
      <c r="C166" s="25">
        <v>139</v>
      </c>
      <c r="D166" s="26">
        <f t="shared" ref="D166:F166" si="23">D173</f>
        <v>0</v>
      </c>
      <c r="E166" s="26">
        <f t="shared" si="23"/>
        <v>0</v>
      </c>
      <c r="F166" s="26">
        <f t="shared" si="23"/>
        <v>0</v>
      </c>
      <c r="G166" s="26" t="s">
        <v>24</v>
      </c>
      <c r="L166" s="148"/>
    </row>
    <row r="167" spans="1:12" s="2" customFormat="1" x14ac:dyDescent="0.25">
      <c r="A167" s="53" t="s">
        <v>29</v>
      </c>
      <c r="B167" s="50"/>
      <c r="C167" s="39"/>
      <c r="D167" s="40"/>
      <c r="E167" s="40"/>
      <c r="F167" s="40"/>
      <c r="G167" s="40"/>
      <c r="L167" s="148"/>
    </row>
    <row r="168" spans="1:12" s="2" customFormat="1" x14ac:dyDescent="0.25">
      <c r="A168" s="34" t="s">
        <v>143</v>
      </c>
      <c r="B168" s="50" t="s">
        <v>402</v>
      </c>
      <c r="C168" s="25">
        <v>139</v>
      </c>
      <c r="D168" s="26">
        <f>SUM(D169:D173)</f>
        <v>0</v>
      </c>
      <c r="E168" s="26">
        <f>SUM(E169:E173)</f>
        <v>0</v>
      </c>
      <c r="F168" s="26">
        <f>SUM(F169:F173)</f>
        <v>0</v>
      </c>
      <c r="G168" s="26" t="s">
        <v>24</v>
      </c>
      <c r="L168" s="148"/>
    </row>
    <row r="169" spans="1:12" s="2" customFormat="1" ht="38.25" x14ac:dyDescent="0.25">
      <c r="A169" s="51" t="s">
        <v>107</v>
      </c>
      <c r="B169" s="50" t="s">
        <v>403</v>
      </c>
      <c r="C169" s="39">
        <v>139</v>
      </c>
      <c r="D169" s="40"/>
      <c r="E169" s="40"/>
      <c r="F169" s="40"/>
      <c r="G169" s="40" t="s">
        <v>24</v>
      </c>
      <c r="L169" s="148"/>
    </row>
    <row r="170" spans="1:12" s="2" customFormat="1" x14ac:dyDescent="0.25">
      <c r="A170" s="51" t="s">
        <v>108</v>
      </c>
      <c r="B170" s="50" t="s">
        <v>404</v>
      </c>
      <c r="C170" s="39">
        <v>139</v>
      </c>
      <c r="D170" s="40"/>
      <c r="E170" s="40"/>
      <c r="F170" s="40"/>
      <c r="G170" s="40" t="s">
        <v>24</v>
      </c>
      <c r="L170" s="148"/>
    </row>
    <row r="171" spans="1:12" s="2" customFormat="1" x14ac:dyDescent="0.25">
      <c r="A171" s="51" t="s">
        <v>44</v>
      </c>
      <c r="B171" s="50" t="s">
        <v>405</v>
      </c>
      <c r="C171" s="39">
        <v>139</v>
      </c>
      <c r="D171" s="40"/>
      <c r="E171" s="40"/>
      <c r="F171" s="40"/>
      <c r="G171" s="40" t="s">
        <v>24</v>
      </c>
      <c r="L171" s="148"/>
    </row>
    <row r="172" spans="1:12" s="2" customFormat="1" ht="25.5" x14ac:dyDescent="0.25">
      <c r="A172" s="51" t="s">
        <v>110</v>
      </c>
      <c r="B172" s="50" t="s">
        <v>406</v>
      </c>
      <c r="C172" s="39">
        <v>139</v>
      </c>
      <c r="D172" s="40"/>
      <c r="E172" s="40"/>
      <c r="F172" s="40"/>
      <c r="G172" s="40" t="s">
        <v>24</v>
      </c>
      <c r="L172" s="148"/>
    </row>
    <row r="173" spans="1:12" s="2" customFormat="1" x14ac:dyDescent="0.25">
      <c r="A173" s="51" t="s">
        <v>109</v>
      </c>
      <c r="B173" s="50" t="s">
        <v>407</v>
      </c>
      <c r="C173" s="39">
        <v>139</v>
      </c>
      <c r="D173" s="40"/>
      <c r="E173" s="40"/>
      <c r="F173" s="40"/>
      <c r="G173" s="40" t="s">
        <v>24</v>
      </c>
      <c r="L173" s="148"/>
    </row>
    <row r="174" spans="1:12" s="54" customFormat="1" ht="21.75" customHeight="1" x14ac:dyDescent="0.25">
      <c r="A174" s="41" t="s">
        <v>157</v>
      </c>
      <c r="B174" s="42" t="s">
        <v>158</v>
      </c>
      <c r="C174" s="43">
        <v>300</v>
      </c>
      <c r="D174" s="44">
        <f t="shared" ref="D174:F175" si="24">D181+D200+D206+D212</f>
        <v>0</v>
      </c>
      <c r="E174" s="44">
        <f t="shared" si="24"/>
        <v>0</v>
      </c>
      <c r="F174" s="44">
        <f t="shared" si="24"/>
        <v>0</v>
      </c>
      <c r="G174" s="44" t="s">
        <v>24</v>
      </c>
      <c r="H174" s="73">
        <f>D174-D181-D200-D206-D212</f>
        <v>0</v>
      </c>
      <c r="I174" s="73">
        <f t="shared" ref="I174:J179" si="25">E174-E181-E200-E206-E212</f>
        <v>0</v>
      </c>
      <c r="J174" s="73">
        <f t="shared" si="25"/>
        <v>0</v>
      </c>
      <c r="K174" s="73"/>
      <c r="L174" s="151" t="s">
        <v>324</v>
      </c>
    </row>
    <row r="175" spans="1:12" s="2" customFormat="1" ht="38.25" x14ac:dyDescent="0.25">
      <c r="A175" s="51" t="s">
        <v>107</v>
      </c>
      <c r="B175" s="36" t="s">
        <v>226</v>
      </c>
      <c r="C175" s="37">
        <v>300</v>
      </c>
      <c r="D175" s="38">
        <f t="shared" si="24"/>
        <v>0</v>
      </c>
      <c r="E175" s="38">
        <f t="shared" si="24"/>
        <v>0</v>
      </c>
      <c r="F175" s="38">
        <f t="shared" si="24"/>
        <v>0</v>
      </c>
      <c r="G175" s="38" t="s">
        <v>24</v>
      </c>
      <c r="H175" s="73">
        <f t="shared" ref="H175:H179" si="26">D175-D182-D201-D207-D213</f>
        <v>0</v>
      </c>
      <c r="I175" s="73">
        <f t="shared" si="25"/>
        <v>0</v>
      </c>
      <c r="J175" s="73">
        <f t="shared" si="25"/>
        <v>0</v>
      </c>
      <c r="L175" s="151" t="s">
        <v>324</v>
      </c>
    </row>
    <row r="176" spans="1:12" s="2" customFormat="1" x14ac:dyDescent="0.25">
      <c r="A176" s="51" t="s">
        <v>108</v>
      </c>
      <c r="B176" s="36" t="s">
        <v>227</v>
      </c>
      <c r="C176" s="37">
        <v>300</v>
      </c>
      <c r="D176" s="38">
        <f t="shared" ref="D176:F176" si="27">D183+D202+D208+D214</f>
        <v>0</v>
      </c>
      <c r="E176" s="38">
        <f t="shared" si="27"/>
        <v>0</v>
      </c>
      <c r="F176" s="38">
        <f t="shared" si="27"/>
        <v>0</v>
      </c>
      <c r="G176" s="38" t="s">
        <v>24</v>
      </c>
      <c r="H176" s="73">
        <f t="shared" si="26"/>
        <v>0</v>
      </c>
      <c r="I176" s="73">
        <f t="shared" si="25"/>
        <v>0</v>
      </c>
      <c r="J176" s="73">
        <f t="shared" si="25"/>
        <v>0</v>
      </c>
      <c r="L176" s="151" t="s">
        <v>324</v>
      </c>
    </row>
    <row r="177" spans="1:12" s="2" customFormat="1" x14ac:dyDescent="0.25">
      <c r="A177" s="51" t="s">
        <v>44</v>
      </c>
      <c r="B177" s="36" t="s">
        <v>228</v>
      </c>
      <c r="C177" s="37">
        <v>300</v>
      </c>
      <c r="D177" s="38">
        <f t="shared" ref="D177:F177" si="28">D184+D203+D209+D215</f>
        <v>0</v>
      </c>
      <c r="E177" s="38">
        <f t="shared" si="28"/>
        <v>0</v>
      </c>
      <c r="F177" s="38">
        <f t="shared" si="28"/>
        <v>0</v>
      </c>
      <c r="G177" s="38" t="s">
        <v>24</v>
      </c>
      <c r="H177" s="73">
        <f t="shared" si="26"/>
        <v>0</v>
      </c>
      <c r="I177" s="73">
        <f t="shared" si="25"/>
        <v>0</v>
      </c>
      <c r="J177" s="73">
        <f t="shared" si="25"/>
        <v>0</v>
      </c>
      <c r="L177" s="151" t="s">
        <v>324</v>
      </c>
    </row>
    <row r="178" spans="1:12" s="2" customFormat="1" ht="25.5" x14ac:dyDescent="0.25">
      <c r="A178" s="51" t="s">
        <v>110</v>
      </c>
      <c r="B178" s="36" t="s">
        <v>229</v>
      </c>
      <c r="C178" s="37">
        <v>300</v>
      </c>
      <c r="D178" s="38">
        <f t="shared" ref="D178:F178" si="29">D185+D204+D210+D216</f>
        <v>0</v>
      </c>
      <c r="E178" s="38">
        <f t="shared" si="29"/>
        <v>0</v>
      </c>
      <c r="F178" s="38">
        <f t="shared" si="29"/>
        <v>0</v>
      </c>
      <c r="G178" s="38" t="s">
        <v>24</v>
      </c>
      <c r="H178" s="73">
        <f t="shared" si="26"/>
        <v>0</v>
      </c>
      <c r="I178" s="73">
        <f t="shared" si="25"/>
        <v>0</v>
      </c>
      <c r="J178" s="73">
        <f t="shared" si="25"/>
        <v>0</v>
      </c>
      <c r="L178" s="151" t="s">
        <v>324</v>
      </c>
    </row>
    <row r="179" spans="1:12" s="2" customFormat="1" x14ac:dyDescent="0.25">
      <c r="A179" s="51" t="s">
        <v>109</v>
      </c>
      <c r="B179" s="36" t="s">
        <v>230</v>
      </c>
      <c r="C179" s="37">
        <v>300</v>
      </c>
      <c r="D179" s="38">
        <f>D186+D205+D211+D217</f>
        <v>0</v>
      </c>
      <c r="E179" s="38">
        <f t="shared" ref="E179:F179" si="30">E186+E205+E211+E217</f>
        <v>0</v>
      </c>
      <c r="F179" s="38">
        <f t="shared" si="30"/>
        <v>0</v>
      </c>
      <c r="G179" s="38" t="s">
        <v>24</v>
      </c>
      <c r="H179" s="73">
        <f t="shared" si="26"/>
        <v>0</v>
      </c>
      <c r="I179" s="73">
        <f t="shared" si="25"/>
        <v>0</v>
      </c>
      <c r="J179" s="73">
        <f t="shared" si="25"/>
        <v>0</v>
      </c>
      <c r="L179" s="151" t="s">
        <v>324</v>
      </c>
    </row>
    <row r="180" spans="1:12" s="2" customFormat="1" x14ac:dyDescent="0.25">
      <c r="A180" s="17" t="s">
        <v>29</v>
      </c>
      <c r="B180" s="14"/>
      <c r="C180" s="8"/>
      <c r="D180" s="19"/>
      <c r="E180" s="19"/>
      <c r="F180" s="19"/>
      <c r="G180" s="19"/>
      <c r="L180" s="148"/>
    </row>
    <row r="181" spans="1:12" s="2" customFormat="1" ht="25.5" x14ac:dyDescent="0.25">
      <c r="A181" s="21" t="s">
        <v>231</v>
      </c>
      <c r="B181" s="24" t="s">
        <v>161</v>
      </c>
      <c r="C181" s="45">
        <v>320</v>
      </c>
      <c r="D181" s="26">
        <f>SUM(D182:D186)</f>
        <v>0</v>
      </c>
      <c r="E181" s="26">
        <f>SUM(E182:E186)</f>
        <v>0</v>
      </c>
      <c r="F181" s="26">
        <f>SUM(F182:F186)</f>
        <v>0</v>
      </c>
      <c r="G181" s="26" t="s">
        <v>24</v>
      </c>
      <c r="L181" s="148"/>
    </row>
    <row r="182" spans="1:12" s="2" customFormat="1" ht="38.25" x14ac:dyDescent="0.25">
      <c r="A182" s="51" t="s">
        <v>107</v>
      </c>
      <c r="B182" s="24" t="s">
        <v>166</v>
      </c>
      <c r="C182" s="25">
        <v>320</v>
      </c>
      <c r="D182" s="26">
        <f>D189+D195</f>
        <v>0</v>
      </c>
      <c r="E182" s="26">
        <f t="shared" ref="E182:F182" si="31">E189+E195</f>
        <v>0</v>
      </c>
      <c r="F182" s="26">
        <f t="shared" si="31"/>
        <v>0</v>
      </c>
      <c r="G182" s="26" t="s">
        <v>24</v>
      </c>
      <c r="L182" s="148"/>
    </row>
    <row r="183" spans="1:12" s="2" customFormat="1" x14ac:dyDescent="0.25">
      <c r="A183" s="51" t="s">
        <v>108</v>
      </c>
      <c r="B183" s="24" t="s">
        <v>167</v>
      </c>
      <c r="C183" s="25">
        <v>320</v>
      </c>
      <c r="D183" s="26">
        <f t="shared" ref="D183:F186" si="32">D190+D196</f>
        <v>0</v>
      </c>
      <c r="E183" s="26">
        <f t="shared" si="32"/>
        <v>0</v>
      </c>
      <c r="F183" s="26">
        <f t="shared" si="32"/>
        <v>0</v>
      </c>
      <c r="G183" s="26" t="s">
        <v>24</v>
      </c>
      <c r="L183" s="148"/>
    </row>
    <row r="184" spans="1:12" s="2" customFormat="1" x14ac:dyDescent="0.25">
      <c r="A184" s="51" t="s">
        <v>44</v>
      </c>
      <c r="B184" s="24" t="s">
        <v>168</v>
      </c>
      <c r="C184" s="25">
        <v>320</v>
      </c>
      <c r="D184" s="26">
        <f t="shared" si="32"/>
        <v>0</v>
      </c>
      <c r="E184" s="26">
        <f t="shared" si="32"/>
        <v>0</v>
      </c>
      <c r="F184" s="26">
        <f t="shared" si="32"/>
        <v>0</v>
      </c>
      <c r="G184" s="26" t="s">
        <v>24</v>
      </c>
      <c r="L184" s="148"/>
    </row>
    <row r="185" spans="1:12" s="2" customFormat="1" ht="25.5" x14ac:dyDescent="0.25">
      <c r="A185" s="51" t="s">
        <v>110</v>
      </c>
      <c r="B185" s="24" t="s">
        <v>169</v>
      </c>
      <c r="C185" s="25">
        <v>320</v>
      </c>
      <c r="D185" s="26">
        <f t="shared" si="32"/>
        <v>0</v>
      </c>
      <c r="E185" s="26">
        <f t="shared" si="32"/>
        <v>0</v>
      </c>
      <c r="F185" s="26">
        <f t="shared" si="32"/>
        <v>0</v>
      </c>
      <c r="G185" s="26" t="s">
        <v>24</v>
      </c>
      <c r="L185" s="148"/>
    </row>
    <row r="186" spans="1:12" s="2" customFormat="1" x14ac:dyDescent="0.25">
      <c r="A186" s="51" t="s">
        <v>109</v>
      </c>
      <c r="B186" s="24" t="s">
        <v>170</v>
      </c>
      <c r="C186" s="25">
        <v>320</v>
      </c>
      <c r="D186" s="26">
        <f t="shared" si="32"/>
        <v>0</v>
      </c>
      <c r="E186" s="26">
        <f t="shared" si="32"/>
        <v>0</v>
      </c>
      <c r="F186" s="26">
        <f t="shared" si="32"/>
        <v>0</v>
      </c>
      <c r="G186" s="26" t="s">
        <v>24</v>
      </c>
      <c r="L186" s="148"/>
    </row>
    <row r="187" spans="1:12" s="2" customFormat="1" x14ac:dyDescent="0.25">
      <c r="A187" s="53" t="s">
        <v>29</v>
      </c>
      <c r="B187" s="50"/>
      <c r="C187" s="39"/>
      <c r="D187" s="40"/>
      <c r="E187" s="40"/>
      <c r="F187" s="40"/>
      <c r="G187" s="40"/>
      <c r="L187" s="148"/>
    </row>
    <row r="188" spans="1:12" s="2" customFormat="1" ht="25.5" x14ac:dyDescent="0.25">
      <c r="A188" s="17" t="s">
        <v>182</v>
      </c>
      <c r="B188" s="24" t="s">
        <v>162</v>
      </c>
      <c r="C188" s="25">
        <v>321</v>
      </c>
      <c r="D188" s="26">
        <f>SUM(D189:D193)</f>
        <v>0</v>
      </c>
      <c r="E188" s="26">
        <f>SUM(E189:E193)</f>
        <v>0</v>
      </c>
      <c r="F188" s="26">
        <f>SUM(F189:F193)</f>
        <v>0</v>
      </c>
      <c r="G188" s="26" t="s">
        <v>24</v>
      </c>
      <c r="L188" s="148"/>
    </row>
    <row r="189" spans="1:12" s="2" customFormat="1" ht="38.25" x14ac:dyDescent="0.25">
      <c r="A189" s="51" t="s">
        <v>107</v>
      </c>
      <c r="B189" s="50" t="s">
        <v>171</v>
      </c>
      <c r="C189" s="39">
        <v>321</v>
      </c>
      <c r="D189" s="40"/>
      <c r="E189" s="40"/>
      <c r="F189" s="40"/>
      <c r="G189" s="40" t="s">
        <v>24</v>
      </c>
      <c r="L189" s="148"/>
    </row>
    <row r="190" spans="1:12" s="2" customFormat="1" x14ac:dyDescent="0.25">
      <c r="A190" s="51" t="s">
        <v>108</v>
      </c>
      <c r="B190" s="50" t="s">
        <v>172</v>
      </c>
      <c r="C190" s="39">
        <v>321</v>
      </c>
      <c r="D190" s="40"/>
      <c r="E190" s="40"/>
      <c r="F190" s="40"/>
      <c r="G190" s="40" t="s">
        <v>24</v>
      </c>
      <c r="L190" s="148"/>
    </row>
    <row r="191" spans="1:12" s="2" customFormat="1" x14ac:dyDescent="0.25">
      <c r="A191" s="51" t="s">
        <v>44</v>
      </c>
      <c r="B191" s="50" t="s">
        <v>173</v>
      </c>
      <c r="C191" s="39">
        <v>321</v>
      </c>
      <c r="D191" s="40"/>
      <c r="E191" s="40"/>
      <c r="F191" s="40"/>
      <c r="G191" s="40" t="s">
        <v>24</v>
      </c>
      <c r="L191" s="148"/>
    </row>
    <row r="192" spans="1:12" s="2" customFormat="1" ht="25.5" x14ac:dyDescent="0.25">
      <c r="A192" s="51" t="s">
        <v>110</v>
      </c>
      <c r="B192" s="50" t="s">
        <v>174</v>
      </c>
      <c r="C192" s="39">
        <v>321</v>
      </c>
      <c r="D192" s="40"/>
      <c r="E192" s="40"/>
      <c r="F192" s="40"/>
      <c r="G192" s="40" t="s">
        <v>24</v>
      </c>
      <c r="L192" s="148"/>
    </row>
    <row r="193" spans="1:12" s="2" customFormat="1" x14ac:dyDescent="0.25">
      <c r="A193" s="51" t="s">
        <v>109</v>
      </c>
      <c r="B193" s="50" t="s">
        <v>175</v>
      </c>
      <c r="C193" s="39">
        <v>321</v>
      </c>
      <c r="D193" s="40"/>
      <c r="E193" s="40"/>
      <c r="F193" s="40"/>
      <c r="G193" s="40" t="s">
        <v>24</v>
      </c>
      <c r="L193" s="148"/>
    </row>
    <row r="194" spans="1:12" s="2" customFormat="1" x14ac:dyDescent="0.25">
      <c r="A194" s="17" t="s">
        <v>31</v>
      </c>
      <c r="B194" s="24" t="s">
        <v>176</v>
      </c>
      <c r="C194" s="25"/>
      <c r="D194" s="26">
        <f>SUM(D195:D199)</f>
        <v>0</v>
      </c>
      <c r="E194" s="26">
        <f>SUM(E195:E199)</f>
        <v>0</v>
      </c>
      <c r="F194" s="26">
        <f>SUM(F195:F199)</f>
        <v>0</v>
      </c>
      <c r="G194" s="26" t="s">
        <v>24</v>
      </c>
      <c r="L194" s="148"/>
    </row>
    <row r="195" spans="1:12" s="2" customFormat="1" ht="38.25" x14ac:dyDescent="0.25">
      <c r="A195" s="51" t="s">
        <v>107</v>
      </c>
      <c r="B195" s="50" t="s">
        <v>179</v>
      </c>
      <c r="C195" s="39"/>
      <c r="D195" s="40"/>
      <c r="E195" s="40"/>
      <c r="F195" s="40"/>
      <c r="G195" s="40" t="s">
        <v>24</v>
      </c>
      <c r="L195" s="148"/>
    </row>
    <row r="196" spans="1:12" s="2" customFormat="1" x14ac:dyDescent="0.25">
      <c r="A196" s="51" t="s">
        <v>108</v>
      </c>
      <c r="B196" s="50" t="s">
        <v>177</v>
      </c>
      <c r="C196" s="39"/>
      <c r="D196" s="40"/>
      <c r="E196" s="40"/>
      <c r="F196" s="40"/>
      <c r="G196" s="40" t="s">
        <v>24</v>
      </c>
      <c r="L196" s="148"/>
    </row>
    <row r="197" spans="1:12" s="2" customFormat="1" x14ac:dyDescent="0.25">
      <c r="A197" s="51" t="s">
        <v>44</v>
      </c>
      <c r="B197" s="50" t="s">
        <v>178</v>
      </c>
      <c r="C197" s="39"/>
      <c r="D197" s="40"/>
      <c r="E197" s="40"/>
      <c r="F197" s="40"/>
      <c r="G197" s="40" t="s">
        <v>24</v>
      </c>
      <c r="L197" s="148"/>
    </row>
    <row r="198" spans="1:12" s="2" customFormat="1" ht="25.5" x14ac:dyDescent="0.25">
      <c r="A198" s="51" t="s">
        <v>110</v>
      </c>
      <c r="B198" s="50" t="s">
        <v>180</v>
      </c>
      <c r="C198" s="39"/>
      <c r="D198" s="40"/>
      <c r="E198" s="40"/>
      <c r="F198" s="40"/>
      <c r="G198" s="40" t="s">
        <v>24</v>
      </c>
      <c r="L198" s="148"/>
    </row>
    <row r="199" spans="1:12" s="2" customFormat="1" x14ac:dyDescent="0.25">
      <c r="A199" s="51" t="s">
        <v>109</v>
      </c>
      <c r="B199" s="50" t="s">
        <v>181</v>
      </c>
      <c r="C199" s="39"/>
      <c r="D199" s="40"/>
      <c r="E199" s="40"/>
      <c r="F199" s="40"/>
      <c r="G199" s="40" t="s">
        <v>24</v>
      </c>
      <c r="L199" s="148"/>
    </row>
    <row r="200" spans="1:12" s="2" customFormat="1" ht="29.25" customHeight="1" x14ac:dyDescent="0.25">
      <c r="A200" s="21" t="s">
        <v>159</v>
      </c>
      <c r="B200" s="24" t="s">
        <v>163</v>
      </c>
      <c r="C200" s="45">
        <v>340</v>
      </c>
      <c r="D200" s="26">
        <f>SUM(D201:D205)</f>
        <v>0</v>
      </c>
      <c r="E200" s="26">
        <f>SUM(E201:E205)</f>
        <v>0</v>
      </c>
      <c r="F200" s="26">
        <f>SUM(F201:F205)</f>
        <v>0</v>
      </c>
      <c r="G200" s="26" t="s">
        <v>24</v>
      </c>
      <c r="L200" s="148"/>
    </row>
    <row r="201" spans="1:12" s="2" customFormat="1" ht="38.25" x14ac:dyDescent="0.25">
      <c r="A201" s="51" t="s">
        <v>107</v>
      </c>
      <c r="B201" s="50" t="s">
        <v>183</v>
      </c>
      <c r="C201" s="39">
        <v>340</v>
      </c>
      <c r="D201" s="40"/>
      <c r="E201" s="40"/>
      <c r="F201" s="40"/>
      <c r="G201" s="40" t="s">
        <v>24</v>
      </c>
      <c r="L201" s="148"/>
    </row>
    <row r="202" spans="1:12" s="2" customFormat="1" x14ac:dyDescent="0.25">
      <c r="A202" s="51" t="s">
        <v>108</v>
      </c>
      <c r="B202" s="50" t="s">
        <v>184</v>
      </c>
      <c r="C202" s="39">
        <v>340</v>
      </c>
      <c r="D202" s="40"/>
      <c r="E202" s="40"/>
      <c r="F202" s="40"/>
      <c r="G202" s="40" t="s">
        <v>24</v>
      </c>
      <c r="L202" s="148"/>
    </row>
    <row r="203" spans="1:12" s="2" customFormat="1" x14ac:dyDescent="0.25">
      <c r="A203" s="51" t="s">
        <v>44</v>
      </c>
      <c r="B203" s="50" t="s">
        <v>185</v>
      </c>
      <c r="C203" s="39">
        <v>340</v>
      </c>
      <c r="D203" s="40"/>
      <c r="E203" s="40"/>
      <c r="F203" s="40"/>
      <c r="G203" s="40" t="s">
        <v>24</v>
      </c>
      <c r="L203" s="148"/>
    </row>
    <row r="204" spans="1:12" s="2" customFormat="1" ht="25.5" x14ac:dyDescent="0.25">
      <c r="A204" s="51" t="s">
        <v>110</v>
      </c>
      <c r="B204" s="50" t="s">
        <v>186</v>
      </c>
      <c r="C204" s="39">
        <v>340</v>
      </c>
      <c r="D204" s="40"/>
      <c r="E204" s="40"/>
      <c r="F204" s="40"/>
      <c r="G204" s="40" t="s">
        <v>24</v>
      </c>
      <c r="L204" s="148"/>
    </row>
    <row r="205" spans="1:12" s="2" customFormat="1" x14ac:dyDescent="0.25">
      <c r="A205" s="51" t="s">
        <v>109</v>
      </c>
      <c r="B205" s="50" t="s">
        <v>187</v>
      </c>
      <c r="C205" s="39">
        <v>340</v>
      </c>
      <c r="D205" s="40"/>
      <c r="E205" s="40"/>
      <c r="F205" s="40"/>
      <c r="G205" s="40" t="s">
        <v>24</v>
      </c>
      <c r="L205" s="148"/>
    </row>
    <row r="206" spans="1:12" s="2" customFormat="1" ht="51" x14ac:dyDescent="0.25">
      <c r="A206" s="21" t="s">
        <v>160</v>
      </c>
      <c r="B206" s="24" t="s">
        <v>164</v>
      </c>
      <c r="C206" s="45">
        <v>350</v>
      </c>
      <c r="D206" s="26">
        <f>SUM(D207:D211)</f>
        <v>0</v>
      </c>
      <c r="E206" s="26">
        <f>SUM(E207:E211)</f>
        <v>0</v>
      </c>
      <c r="F206" s="26">
        <f>SUM(F207:F211)</f>
        <v>0</v>
      </c>
      <c r="G206" s="26" t="s">
        <v>24</v>
      </c>
      <c r="L206" s="148"/>
    </row>
    <row r="207" spans="1:12" s="2" customFormat="1" ht="38.25" x14ac:dyDescent="0.25">
      <c r="A207" s="51" t="s">
        <v>107</v>
      </c>
      <c r="B207" s="50" t="s">
        <v>188</v>
      </c>
      <c r="C207" s="39">
        <v>350</v>
      </c>
      <c r="D207" s="40"/>
      <c r="E207" s="40"/>
      <c r="F207" s="40"/>
      <c r="G207" s="40" t="s">
        <v>24</v>
      </c>
      <c r="L207" s="148"/>
    </row>
    <row r="208" spans="1:12" s="2" customFormat="1" x14ac:dyDescent="0.25">
      <c r="A208" s="51" t="s">
        <v>108</v>
      </c>
      <c r="B208" s="50" t="s">
        <v>189</v>
      </c>
      <c r="C208" s="39">
        <v>350</v>
      </c>
      <c r="D208" s="40"/>
      <c r="E208" s="40"/>
      <c r="F208" s="40"/>
      <c r="G208" s="40" t="s">
        <v>24</v>
      </c>
      <c r="L208" s="148"/>
    </row>
    <row r="209" spans="1:12" s="2" customFormat="1" x14ac:dyDescent="0.25">
      <c r="A209" s="51" t="s">
        <v>44</v>
      </c>
      <c r="B209" s="50" t="s">
        <v>190</v>
      </c>
      <c r="C209" s="39">
        <v>350</v>
      </c>
      <c r="D209" s="40"/>
      <c r="E209" s="40"/>
      <c r="F209" s="40"/>
      <c r="G209" s="40" t="s">
        <v>24</v>
      </c>
      <c r="L209" s="148"/>
    </row>
    <row r="210" spans="1:12" s="2" customFormat="1" ht="25.5" x14ac:dyDescent="0.25">
      <c r="A210" s="51" t="s">
        <v>110</v>
      </c>
      <c r="B210" s="50" t="s">
        <v>191</v>
      </c>
      <c r="C210" s="39">
        <v>350</v>
      </c>
      <c r="D210" s="40"/>
      <c r="E210" s="40"/>
      <c r="F210" s="40"/>
      <c r="G210" s="40" t="s">
        <v>24</v>
      </c>
      <c r="L210" s="148"/>
    </row>
    <row r="211" spans="1:12" s="2" customFormat="1" x14ac:dyDescent="0.25">
      <c r="A211" s="51" t="s">
        <v>109</v>
      </c>
      <c r="B211" s="50" t="s">
        <v>192</v>
      </c>
      <c r="C211" s="39">
        <v>350</v>
      </c>
      <c r="D211" s="40"/>
      <c r="E211" s="40"/>
      <c r="F211" s="40"/>
      <c r="G211" s="40" t="s">
        <v>24</v>
      </c>
      <c r="L211" s="148"/>
    </row>
    <row r="212" spans="1:12" s="2" customFormat="1" ht="15.75" customHeight="1" x14ac:dyDescent="0.25">
      <c r="A212" s="21" t="s">
        <v>408</v>
      </c>
      <c r="B212" s="24" t="s">
        <v>165</v>
      </c>
      <c r="C212" s="45">
        <v>360</v>
      </c>
      <c r="D212" s="26">
        <f>SUM(D213:D217)</f>
        <v>0</v>
      </c>
      <c r="E212" s="26">
        <f>SUM(E213:E217)</f>
        <v>0</v>
      </c>
      <c r="F212" s="26">
        <f>SUM(F213:F217)</f>
        <v>0</v>
      </c>
      <c r="G212" s="26" t="s">
        <v>24</v>
      </c>
      <c r="L212" s="148"/>
    </row>
    <row r="213" spans="1:12" s="2" customFormat="1" ht="38.25" x14ac:dyDescent="0.25">
      <c r="A213" s="51" t="s">
        <v>107</v>
      </c>
      <c r="B213" s="50" t="s">
        <v>193</v>
      </c>
      <c r="C213" s="39">
        <v>360</v>
      </c>
      <c r="D213" s="40"/>
      <c r="E213" s="40"/>
      <c r="F213" s="40"/>
      <c r="G213" s="40" t="s">
        <v>24</v>
      </c>
      <c r="L213" s="148"/>
    </row>
    <row r="214" spans="1:12" s="2" customFormat="1" x14ac:dyDescent="0.25">
      <c r="A214" s="51" t="s">
        <v>108</v>
      </c>
      <c r="B214" s="50" t="s">
        <v>194</v>
      </c>
      <c r="C214" s="39">
        <v>360</v>
      </c>
      <c r="D214" s="40"/>
      <c r="E214" s="40"/>
      <c r="F214" s="40"/>
      <c r="G214" s="40" t="s">
        <v>24</v>
      </c>
      <c r="L214" s="148"/>
    </row>
    <row r="215" spans="1:12" s="2" customFormat="1" x14ac:dyDescent="0.25">
      <c r="A215" s="51" t="s">
        <v>44</v>
      </c>
      <c r="B215" s="50" t="s">
        <v>195</v>
      </c>
      <c r="C215" s="39">
        <v>360</v>
      </c>
      <c r="D215" s="40"/>
      <c r="E215" s="40"/>
      <c r="F215" s="40"/>
      <c r="G215" s="40" t="s">
        <v>24</v>
      </c>
      <c r="L215" s="148"/>
    </row>
    <row r="216" spans="1:12" s="2" customFormat="1" ht="25.5" x14ac:dyDescent="0.25">
      <c r="A216" s="51" t="s">
        <v>110</v>
      </c>
      <c r="B216" s="50" t="s">
        <v>196</v>
      </c>
      <c r="C216" s="39">
        <v>360</v>
      </c>
      <c r="D216" s="40"/>
      <c r="E216" s="40"/>
      <c r="F216" s="40"/>
      <c r="G216" s="40" t="s">
        <v>24</v>
      </c>
      <c r="L216" s="148"/>
    </row>
    <row r="217" spans="1:12" s="2" customFormat="1" x14ac:dyDescent="0.25">
      <c r="A217" s="51" t="s">
        <v>109</v>
      </c>
      <c r="B217" s="50" t="s">
        <v>197</v>
      </c>
      <c r="C217" s="39">
        <v>360</v>
      </c>
      <c r="D217" s="40"/>
      <c r="E217" s="40"/>
      <c r="F217" s="40"/>
      <c r="G217" s="40" t="s">
        <v>24</v>
      </c>
      <c r="L217" s="148"/>
    </row>
    <row r="218" spans="1:12" s="54" customFormat="1" ht="21.75" customHeight="1" x14ac:dyDescent="0.25">
      <c r="A218" s="41" t="s">
        <v>198</v>
      </c>
      <c r="B218" s="42" t="s">
        <v>199</v>
      </c>
      <c r="C218" s="43">
        <v>850</v>
      </c>
      <c r="D218" s="44">
        <f>SUM(D219:D223)</f>
        <v>2357570</v>
      </c>
      <c r="E218" s="44">
        <f>SUM(E219:E223)</f>
        <v>2126280</v>
      </c>
      <c r="F218" s="44">
        <f>SUM(F219:F223)</f>
        <v>2126280</v>
      </c>
      <c r="G218" s="44" t="s">
        <v>24</v>
      </c>
      <c r="H218" s="73">
        <f>D218-D225-D231-D237</f>
        <v>0</v>
      </c>
      <c r="I218" s="73">
        <f t="shared" ref="I218:J223" si="33">E218-E225-E231-E237</f>
        <v>0</v>
      </c>
      <c r="J218" s="73">
        <f t="shared" si="33"/>
        <v>0</v>
      </c>
      <c r="K218" s="73"/>
      <c r="L218" s="151" t="s">
        <v>324</v>
      </c>
    </row>
    <row r="219" spans="1:12" s="2" customFormat="1" ht="38.25" x14ac:dyDescent="0.25">
      <c r="A219" s="51" t="s">
        <v>107</v>
      </c>
      <c r="B219" s="36" t="s">
        <v>221</v>
      </c>
      <c r="C219" s="37">
        <v>850</v>
      </c>
      <c r="D219" s="38">
        <f>D226+D232+D238</f>
        <v>2357570</v>
      </c>
      <c r="E219" s="38">
        <f t="shared" ref="E219:F219" si="34">E226+E232+E238</f>
        <v>2126280</v>
      </c>
      <c r="F219" s="38">
        <f t="shared" si="34"/>
        <v>2126280</v>
      </c>
      <c r="G219" s="38" t="s">
        <v>24</v>
      </c>
      <c r="H219" s="73">
        <f t="shared" ref="H219:H223" si="35">D219-D226-D232-D238</f>
        <v>0</v>
      </c>
      <c r="I219" s="73">
        <f t="shared" si="33"/>
        <v>0</v>
      </c>
      <c r="J219" s="73">
        <f t="shared" si="33"/>
        <v>0</v>
      </c>
      <c r="L219" s="151" t="s">
        <v>324</v>
      </c>
    </row>
    <row r="220" spans="1:12" s="2" customFormat="1" x14ac:dyDescent="0.25">
      <c r="A220" s="51" t="s">
        <v>108</v>
      </c>
      <c r="B220" s="36" t="s">
        <v>222</v>
      </c>
      <c r="C220" s="37">
        <v>850</v>
      </c>
      <c r="D220" s="38">
        <f t="shared" ref="D220:F220" si="36">D227+D233+D239</f>
        <v>0</v>
      </c>
      <c r="E220" s="38">
        <f t="shared" si="36"/>
        <v>0</v>
      </c>
      <c r="F220" s="38">
        <f t="shared" si="36"/>
        <v>0</v>
      </c>
      <c r="G220" s="38" t="s">
        <v>24</v>
      </c>
      <c r="H220" s="73">
        <f t="shared" si="35"/>
        <v>0</v>
      </c>
      <c r="I220" s="73">
        <f t="shared" si="33"/>
        <v>0</v>
      </c>
      <c r="J220" s="73">
        <f t="shared" si="33"/>
        <v>0</v>
      </c>
      <c r="L220" s="151" t="s">
        <v>324</v>
      </c>
    </row>
    <row r="221" spans="1:12" s="2" customFormat="1" x14ac:dyDescent="0.25">
      <c r="A221" s="51" t="s">
        <v>44</v>
      </c>
      <c r="B221" s="36" t="s">
        <v>223</v>
      </c>
      <c r="C221" s="37">
        <v>850</v>
      </c>
      <c r="D221" s="38">
        <f t="shared" ref="D221:F221" si="37">D228+D234+D240</f>
        <v>0</v>
      </c>
      <c r="E221" s="38">
        <f t="shared" si="37"/>
        <v>0</v>
      </c>
      <c r="F221" s="38">
        <f t="shared" si="37"/>
        <v>0</v>
      </c>
      <c r="G221" s="38" t="s">
        <v>24</v>
      </c>
      <c r="H221" s="73">
        <f t="shared" si="35"/>
        <v>0</v>
      </c>
      <c r="I221" s="73">
        <f t="shared" si="33"/>
        <v>0</v>
      </c>
      <c r="J221" s="73">
        <f t="shared" si="33"/>
        <v>0</v>
      </c>
      <c r="L221" s="151" t="s">
        <v>324</v>
      </c>
    </row>
    <row r="222" spans="1:12" s="2" customFormat="1" ht="25.5" x14ac:dyDescent="0.25">
      <c r="A222" s="51" t="s">
        <v>110</v>
      </c>
      <c r="B222" s="36" t="s">
        <v>224</v>
      </c>
      <c r="C222" s="37">
        <v>850</v>
      </c>
      <c r="D222" s="38">
        <f t="shared" ref="D222:F222" si="38">D229+D235+D241</f>
        <v>0</v>
      </c>
      <c r="E222" s="38">
        <f t="shared" si="38"/>
        <v>0</v>
      </c>
      <c r="F222" s="38">
        <f t="shared" si="38"/>
        <v>0</v>
      </c>
      <c r="G222" s="38" t="s">
        <v>24</v>
      </c>
      <c r="H222" s="73">
        <f t="shared" si="35"/>
        <v>0</v>
      </c>
      <c r="I222" s="73">
        <f t="shared" si="33"/>
        <v>0</v>
      </c>
      <c r="J222" s="73">
        <f t="shared" si="33"/>
        <v>0</v>
      </c>
      <c r="L222" s="151" t="s">
        <v>324</v>
      </c>
    </row>
    <row r="223" spans="1:12" s="2" customFormat="1" x14ac:dyDescent="0.25">
      <c r="A223" s="51" t="s">
        <v>109</v>
      </c>
      <c r="B223" s="36" t="s">
        <v>225</v>
      </c>
      <c r="C223" s="37">
        <v>850</v>
      </c>
      <c r="D223" s="38">
        <f>D230+D236+D242</f>
        <v>0</v>
      </c>
      <c r="E223" s="38">
        <f t="shared" ref="E223:F223" si="39">E230+E236+E242</f>
        <v>0</v>
      </c>
      <c r="F223" s="38">
        <f t="shared" si="39"/>
        <v>0</v>
      </c>
      <c r="G223" s="38" t="s">
        <v>24</v>
      </c>
      <c r="H223" s="73">
        <f t="shared" si="35"/>
        <v>0</v>
      </c>
      <c r="I223" s="73">
        <f t="shared" si="33"/>
        <v>0</v>
      </c>
      <c r="J223" s="73">
        <f t="shared" si="33"/>
        <v>0</v>
      </c>
      <c r="L223" s="151" t="s">
        <v>324</v>
      </c>
    </row>
    <row r="224" spans="1:12" s="2" customFormat="1" x14ac:dyDescent="0.25">
      <c r="A224" s="17" t="s">
        <v>29</v>
      </c>
      <c r="B224" s="14"/>
      <c r="C224" s="8"/>
      <c r="D224" s="19"/>
      <c r="E224" s="19"/>
      <c r="F224" s="19"/>
      <c r="G224" s="19"/>
      <c r="L224" s="148"/>
    </row>
    <row r="225" spans="1:12" s="2" customFormat="1" x14ac:dyDescent="0.25">
      <c r="A225" s="21" t="s">
        <v>205</v>
      </c>
      <c r="B225" s="24" t="s">
        <v>200</v>
      </c>
      <c r="C225" s="25">
        <v>851</v>
      </c>
      <c r="D225" s="26">
        <f>SUM(D226:D230)</f>
        <v>2327560</v>
      </c>
      <c r="E225" s="26">
        <f>SUM(E226:E230)</f>
        <v>2096280</v>
      </c>
      <c r="F225" s="26">
        <f>SUM(F226:F230)</f>
        <v>2096280</v>
      </c>
      <c r="G225" s="26" t="s">
        <v>24</v>
      </c>
      <c r="L225" s="148"/>
    </row>
    <row r="226" spans="1:12" s="2" customFormat="1" ht="38.25" x14ac:dyDescent="0.25">
      <c r="A226" s="51" t="s">
        <v>107</v>
      </c>
      <c r="B226" s="50" t="s">
        <v>206</v>
      </c>
      <c r="C226" s="39">
        <v>851</v>
      </c>
      <c r="D226" s="40">
        <v>2327560</v>
      </c>
      <c r="E226" s="40">
        <v>2096280</v>
      </c>
      <c r="F226" s="40">
        <v>2096280</v>
      </c>
      <c r="G226" s="40" t="s">
        <v>24</v>
      </c>
      <c r="L226" s="148"/>
    </row>
    <row r="227" spans="1:12" s="2" customFormat="1" x14ac:dyDescent="0.25">
      <c r="A227" s="51" t="s">
        <v>108</v>
      </c>
      <c r="B227" s="50" t="s">
        <v>207</v>
      </c>
      <c r="C227" s="39">
        <v>851</v>
      </c>
      <c r="D227" s="40"/>
      <c r="E227" s="40"/>
      <c r="F227" s="40"/>
      <c r="G227" s="40" t="s">
        <v>24</v>
      </c>
      <c r="L227" s="148"/>
    </row>
    <row r="228" spans="1:12" s="2" customFormat="1" x14ac:dyDescent="0.25">
      <c r="A228" s="51" t="s">
        <v>44</v>
      </c>
      <c r="B228" s="50" t="s">
        <v>208</v>
      </c>
      <c r="C228" s="39">
        <v>851</v>
      </c>
      <c r="D228" s="40"/>
      <c r="E228" s="40"/>
      <c r="F228" s="40"/>
      <c r="G228" s="40" t="s">
        <v>24</v>
      </c>
      <c r="L228" s="148"/>
    </row>
    <row r="229" spans="1:12" s="2" customFormat="1" ht="25.5" x14ac:dyDescent="0.25">
      <c r="A229" s="51" t="s">
        <v>110</v>
      </c>
      <c r="B229" s="50" t="s">
        <v>209</v>
      </c>
      <c r="C229" s="39">
        <v>851</v>
      </c>
      <c r="D229" s="40"/>
      <c r="E229" s="40"/>
      <c r="F229" s="40"/>
      <c r="G229" s="40" t="s">
        <v>24</v>
      </c>
      <c r="L229" s="148"/>
    </row>
    <row r="230" spans="1:12" s="2" customFormat="1" x14ac:dyDescent="0.25">
      <c r="A230" s="51" t="s">
        <v>109</v>
      </c>
      <c r="B230" s="50" t="s">
        <v>210</v>
      </c>
      <c r="C230" s="39">
        <v>851</v>
      </c>
      <c r="D230" s="40"/>
      <c r="E230" s="40"/>
      <c r="F230" s="40"/>
      <c r="G230" s="40" t="s">
        <v>24</v>
      </c>
      <c r="L230" s="148"/>
    </row>
    <row r="231" spans="1:12" s="2" customFormat="1" ht="25.5" x14ac:dyDescent="0.25">
      <c r="A231" s="21" t="s">
        <v>201</v>
      </c>
      <c r="B231" s="24" t="s">
        <v>202</v>
      </c>
      <c r="C231" s="25">
        <v>852</v>
      </c>
      <c r="D231" s="26">
        <f>SUM(D232:D236)</f>
        <v>5010</v>
      </c>
      <c r="E231" s="26">
        <f>SUM(E232:E236)</f>
        <v>5000</v>
      </c>
      <c r="F231" s="26">
        <f>SUM(F232:F236)</f>
        <v>5000</v>
      </c>
      <c r="G231" s="26" t="s">
        <v>24</v>
      </c>
      <c r="L231" s="148"/>
    </row>
    <row r="232" spans="1:12" s="2" customFormat="1" ht="38.25" x14ac:dyDescent="0.25">
      <c r="A232" s="51" t="s">
        <v>107</v>
      </c>
      <c r="B232" s="50" t="s">
        <v>211</v>
      </c>
      <c r="C232" s="39">
        <v>852</v>
      </c>
      <c r="D232" s="40">
        <v>5010</v>
      </c>
      <c r="E232" s="40">
        <v>5000</v>
      </c>
      <c r="F232" s="40">
        <v>5000</v>
      </c>
      <c r="G232" s="40" t="s">
        <v>24</v>
      </c>
      <c r="L232" s="148"/>
    </row>
    <row r="233" spans="1:12" s="2" customFormat="1" x14ac:dyDescent="0.25">
      <c r="A233" s="51" t="s">
        <v>108</v>
      </c>
      <c r="B233" s="50" t="s">
        <v>212</v>
      </c>
      <c r="C233" s="39">
        <v>852</v>
      </c>
      <c r="D233" s="40"/>
      <c r="E233" s="40"/>
      <c r="F233" s="40"/>
      <c r="G233" s="40" t="s">
        <v>24</v>
      </c>
      <c r="L233" s="148"/>
    </row>
    <row r="234" spans="1:12" s="2" customFormat="1" x14ac:dyDescent="0.25">
      <c r="A234" s="51" t="s">
        <v>44</v>
      </c>
      <c r="B234" s="50" t="s">
        <v>213</v>
      </c>
      <c r="C234" s="39">
        <v>852</v>
      </c>
      <c r="D234" s="40"/>
      <c r="E234" s="40"/>
      <c r="F234" s="40"/>
      <c r="G234" s="40" t="s">
        <v>24</v>
      </c>
      <c r="L234" s="148"/>
    </row>
    <row r="235" spans="1:12" s="2" customFormat="1" ht="25.5" x14ac:dyDescent="0.25">
      <c r="A235" s="51" t="s">
        <v>110</v>
      </c>
      <c r="B235" s="50" t="s">
        <v>214</v>
      </c>
      <c r="C235" s="39">
        <v>852</v>
      </c>
      <c r="D235" s="40"/>
      <c r="E235" s="40"/>
      <c r="F235" s="40"/>
      <c r="G235" s="40" t="s">
        <v>24</v>
      </c>
      <c r="L235" s="148"/>
    </row>
    <row r="236" spans="1:12" s="2" customFormat="1" x14ac:dyDescent="0.25">
      <c r="A236" s="51" t="s">
        <v>109</v>
      </c>
      <c r="B236" s="50" t="s">
        <v>215</v>
      </c>
      <c r="C236" s="39">
        <v>852</v>
      </c>
      <c r="D236" s="40"/>
      <c r="E236" s="40"/>
      <c r="F236" s="40"/>
      <c r="G236" s="40" t="s">
        <v>24</v>
      </c>
      <c r="L236" s="148"/>
    </row>
    <row r="237" spans="1:12" s="2" customFormat="1" ht="21" customHeight="1" x14ac:dyDescent="0.25">
      <c r="A237" s="21" t="s">
        <v>203</v>
      </c>
      <c r="B237" s="24" t="s">
        <v>204</v>
      </c>
      <c r="C237" s="25">
        <v>853</v>
      </c>
      <c r="D237" s="26">
        <f>SUM(D238:D242)</f>
        <v>25000</v>
      </c>
      <c r="E237" s="26">
        <f>SUM(E238:E242)</f>
        <v>25000</v>
      </c>
      <c r="F237" s="26">
        <f>SUM(F238:F242)</f>
        <v>25000</v>
      </c>
      <c r="G237" s="26" t="s">
        <v>24</v>
      </c>
      <c r="L237" s="148"/>
    </row>
    <row r="238" spans="1:12" s="2" customFormat="1" ht="38.25" x14ac:dyDescent="0.25">
      <c r="A238" s="51" t="s">
        <v>107</v>
      </c>
      <c r="B238" s="50" t="s">
        <v>216</v>
      </c>
      <c r="C238" s="39">
        <v>853</v>
      </c>
      <c r="D238" s="40">
        <v>25000</v>
      </c>
      <c r="E238" s="40">
        <v>25000</v>
      </c>
      <c r="F238" s="40">
        <v>25000</v>
      </c>
      <c r="G238" s="40" t="s">
        <v>24</v>
      </c>
      <c r="L238" s="148"/>
    </row>
    <row r="239" spans="1:12" s="2" customFormat="1" x14ac:dyDescent="0.25">
      <c r="A239" s="51" t="s">
        <v>108</v>
      </c>
      <c r="B239" s="50" t="s">
        <v>217</v>
      </c>
      <c r="C239" s="39">
        <v>853</v>
      </c>
      <c r="D239" s="40"/>
      <c r="E239" s="40"/>
      <c r="F239" s="40"/>
      <c r="G239" s="40" t="s">
        <v>24</v>
      </c>
      <c r="L239" s="148"/>
    </row>
    <row r="240" spans="1:12" s="2" customFormat="1" x14ac:dyDescent="0.25">
      <c r="A240" s="51" t="s">
        <v>44</v>
      </c>
      <c r="B240" s="50" t="s">
        <v>218</v>
      </c>
      <c r="C240" s="39">
        <v>853</v>
      </c>
      <c r="D240" s="40"/>
      <c r="E240" s="40"/>
      <c r="F240" s="40"/>
      <c r="G240" s="40" t="s">
        <v>24</v>
      </c>
      <c r="L240" s="148"/>
    </row>
    <row r="241" spans="1:12" s="2" customFormat="1" ht="25.5" x14ac:dyDescent="0.25">
      <c r="A241" s="51" t="s">
        <v>110</v>
      </c>
      <c r="B241" s="50" t="s">
        <v>219</v>
      </c>
      <c r="C241" s="39">
        <v>853</v>
      </c>
      <c r="D241" s="40"/>
      <c r="E241" s="40"/>
      <c r="F241" s="40"/>
      <c r="G241" s="40" t="s">
        <v>24</v>
      </c>
      <c r="L241" s="148"/>
    </row>
    <row r="242" spans="1:12" s="2" customFormat="1" x14ac:dyDescent="0.25">
      <c r="A242" s="51" t="s">
        <v>109</v>
      </c>
      <c r="B242" s="50" t="s">
        <v>220</v>
      </c>
      <c r="C242" s="39">
        <v>853</v>
      </c>
      <c r="D242" s="40"/>
      <c r="E242" s="40"/>
      <c r="F242" s="40"/>
      <c r="G242" s="40" t="s">
        <v>24</v>
      </c>
      <c r="L242" s="148"/>
    </row>
    <row r="243" spans="1:12" s="54" customFormat="1" ht="19.5" customHeight="1" x14ac:dyDescent="0.25">
      <c r="A243" s="63" t="s">
        <v>232</v>
      </c>
      <c r="B243" s="64" t="s">
        <v>233</v>
      </c>
      <c r="C243" s="65" t="s">
        <v>24</v>
      </c>
      <c r="D243" s="66">
        <f>SUM(D245:D250)</f>
        <v>0</v>
      </c>
      <c r="E243" s="66">
        <f>SUM(E245:E250)</f>
        <v>0</v>
      </c>
      <c r="F243" s="66">
        <f>SUM(F245:F250)</f>
        <v>0</v>
      </c>
      <c r="G243" s="66">
        <f>SUM(G245:G250)</f>
        <v>0</v>
      </c>
      <c r="H243" s="73">
        <f>D243-D245-D246-D247-D248-D249-D250</f>
        <v>0</v>
      </c>
      <c r="I243" s="73">
        <f t="shared" ref="I243:J243" si="40">E243-E245-E246-E247-E248-E249-E250</f>
        <v>0</v>
      </c>
      <c r="J243" s="73">
        <f t="shared" si="40"/>
        <v>0</v>
      </c>
      <c r="L243" s="151" t="s">
        <v>324</v>
      </c>
    </row>
    <row r="244" spans="1:12" s="2" customFormat="1" x14ac:dyDescent="0.25">
      <c r="A244" s="17" t="s">
        <v>29</v>
      </c>
      <c r="B244" s="50"/>
      <c r="C244" s="39"/>
      <c r="D244" s="40"/>
      <c r="E244" s="40"/>
      <c r="F244" s="40"/>
      <c r="G244" s="40"/>
      <c r="L244" s="148"/>
    </row>
    <row r="245" spans="1:12" s="2" customFormat="1" ht="20.25" customHeight="1" x14ac:dyDescent="0.25">
      <c r="A245" s="49" t="s">
        <v>412</v>
      </c>
      <c r="B245" s="50" t="s">
        <v>237</v>
      </c>
      <c r="C245" s="39">
        <v>613</v>
      </c>
      <c r="D245" s="40">
        <v>0</v>
      </c>
      <c r="E245" s="40">
        <v>0</v>
      </c>
      <c r="F245" s="40">
        <v>0</v>
      </c>
      <c r="G245" s="40">
        <v>0</v>
      </c>
      <c r="L245" s="148"/>
    </row>
    <row r="246" spans="1:12" s="2" customFormat="1" ht="20.25" customHeight="1" x14ac:dyDescent="0.25">
      <c r="A246" s="49" t="s">
        <v>413</v>
      </c>
      <c r="B246" s="50" t="s">
        <v>238</v>
      </c>
      <c r="C246" s="39">
        <v>623</v>
      </c>
      <c r="D246" s="40">
        <v>0</v>
      </c>
      <c r="E246" s="40">
        <v>0</v>
      </c>
      <c r="F246" s="40">
        <v>0</v>
      </c>
      <c r="G246" s="40">
        <v>0</v>
      </c>
      <c r="L246" s="148"/>
    </row>
    <row r="247" spans="1:12" s="2" customFormat="1" ht="29.25" customHeight="1" x14ac:dyDescent="0.25">
      <c r="A247" s="49" t="s">
        <v>414</v>
      </c>
      <c r="B247" s="50" t="s">
        <v>239</v>
      </c>
      <c r="C247" s="39">
        <v>634</v>
      </c>
      <c r="D247" s="40">
        <v>0</v>
      </c>
      <c r="E247" s="40">
        <v>0</v>
      </c>
      <c r="F247" s="40">
        <v>0</v>
      </c>
      <c r="G247" s="40">
        <v>0</v>
      </c>
      <c r="L247" s="148"/>
    </row>
    <row r="248" spans="1:12" s="2" customFormat="1" ht="20.25" customHeight="1" x14ac:dyDescent="0.25">
      <c r="A248" s="49" t="s">
        <v>234</v>
      </c>
      <c r="B248" s="50" t="s">
        <v>409</v>
      </c>
      <c r="C248" s="39">
        <v>810</v>
      </c>
      <c r="D248" s="40">
        <v>0</v>
      </c>
      <c r="E248" s="40">
        <v>0</v>
      </c>
      <c r="F248" s="40">
        <v>0</v>
      </c>
      <c r="G248" s="40">
        <v>0</v>
      </c>
      <c r="L248" s="148"/>
    </row>
    <row r="249" spans="1:12" s="2" customFormat="1" x14ac:dyDescent="0.25">
      <c r="A249" s="49" t="s">
        <v>235</v>
      </c>
      <c r="B249" s="50" t="s">
        <v>410</v>
      </c>
      <c r="C249" s="39">
        <v>862</v>
      </c>
      <c r="D249" s="40">
        <v>0</v>
      </c>
      <c r="E249" s="40">
        <v>0</v>
      </c>
      <c r="F249" s="40">
        <v>0</v>
      </c>
      <c r="G249" s="40">
        <v>0</v>
      </c>
      <c r="L249" s="148"/>
    </row>
    <row r="250" spans="1:12" s="2" customFormat="1" ht="31.5" customHeight="1" x14ac:dyDescent="0.25">
      <c r="A250" s="49" t="s">
        <v>236</v>
      </c>
      <c r="B250" s="50" t="s">
        <v>411</v>
      </c>
      <c r="C250" s="39">
        <v>863</v>
      </c>
      <c r="D250" s="40">
        <v>0</v>
      </c>
      <c r="E250" s="40">
        <v>0</v>
      </c>
      <c r="F250" s="40">
        <v>0</v>
      </c>
      <c r="G250" s="40">
        <v>0</v>
      </c>
      <c r="L250" s="148"/>
    </row>
    <row r="251" spans="1:12" s="59" customFormat="1" ht="20.25" customHeight="1" x14ac:dyDescent="0.25">
      <c r="A251" s="41" t="s">
        <v>240</v>
      </c>
      <c r="B251" s="42" t="s">
        <v>241</v>
      </c>
      <c r="C251" s="43" t="s">
        <v>24</v>
      </c>
      <c r="D251" s="66">
        <f>SUM(D252:D256)</f>
        <v>0</v>
      </c>
      <c r="E251" s="66">
        <f>SUM(E252:E256)</f>
        <v>0</v>
      </c>
      <c r="F251" s="66">
        <f>SUM(F252:F256)</f>
        <v>0</v>
      </c>
      <c r="G251" s="44" t="s">
        <v>24</v>
      </c>
      <c r="H251" s="74">
        <f>D251-D258</f>
        <v>0</v>
      </c>
      <c r="I251" s="74">
        <f t="shared" ref="I251:J256" si="41">E251-E258</f>
        <v>0</v>
      </c>
      <c r="J251" s="74">
        <f t="shared" si="41"/>
        <v>0</v>
      </c>
      <c r="L251" s="151" t="s">
        <v>324</v>
      </c>
    </row>
    <row r="252" spans="1:12" s="2" customFormat="1" ht="38.25" x14ac:dyDescent="0.25">
      <c r="A252" s="51" t="s">
        <v>107</v>
      </c>
      <c r="B252" s="36" t="s">
        <v>249</v>
      </c>
      <c r="C252" s="37" t="s">
        <v>24</v>
      </c>
      <c r="D252" s="38">
        <f>D259</f>
        <v>0</v>
      </c>
      <c r="E252" s="38">
        <f t="shared" ref="E252:F252" si="42">E259</f>
        <v>0</v>
      </c>
      <c r="F252" s="38">
        <f t="shared" si="42"/>
        <v>0</v>
      </c>
      <c r="G252" s="38" t="s">
        <v>24</v>
      </c>
      <c r="H252" s="74">
        <f t="shared" ref="H252:H256" si="43">D252-D259</f>
        <v>0</v>
      </c>
      <c r="I252" s="74">
        <f t="shared" si="41"/>
        <v>0</v>
      </c>
      <c r="J252" s="74">
        <f t="shared" si="41"/>
        <v>0</v>
      </c>
      <c r="L252" s="151" t="s">
        <v>324</v>
      </c>
    </row>
    <row r="253" spans="1:12" s="2" customFormat="1" x14ac:dyDescent="0.25">
      <c r="A253" s="51" t="s">
        <v>108</v>
      </c>
      <c r="B253" s="36" t="s">
        <v>250</v>
      </c>
      <c r="C253" s="37" t="s">
        <v>24</v>
      </c>
      <c r="D253" s="38">
        <f>D260</f>
        <v>0</v>
      </c>
      <c r="E253" s="38">
        <f t="shared" ref="E253:F253" si="44">E260</f>
        <v>0</v>
      </c>
      <c r="F253" s="38">
        <f t="shared" si="44"/>
        <v>0</v>
      </c>
      <c r="G253" s="38" t="s">
        <v>24</v>
      </c>
      <c r="H253" s="74">
        <f t="shared" si="43"/>
        <v>0</v>
      </c>
      <c r="I253" s="74">
        <f t="shared" si="41"/>
        <v>0</v>
      </c>
      <c r="J253" s="74">
        <f t="shared" si="41"/>
        <v>0</v>
      </c>
      <c r="L253" s="151" t="s">
        <v>324</v>
      </c>
    </row>
    <row r="254" spans="1:12" s="2" customFormat="1" x14ac:dyDescent="0.25">
      <c r="A254" s="51" t="s">
        <v>44</v>
      </c>
      <c r="B254" s="36" t="s">
        <v>251</v>
      </c>
      <c r="C254" s="37" t="s">
        <v>24</v>
      </c>
      <c r="D254" s="38">
        <f>D261</f>
        <v>0</v>
      </c>
      <c r="E254" s="38">
        <f t="shared" ref="E254:F254" si="45">E261</f>
        <v>0</v>
      </c>
      <c r="F254" s="38">
        <f t="shared" si="45"/>
        <v>0</v>
      </c>
      <c r="G254" s="38" t="s">
        <v>24</v>
      </c>
      <c r="H254" s="74">
        <f t="shared" si="43"/>
        <v>0</v>
      </c>
      <c r="I254" s="74">
        <f t="shared" si="41"/>
        <v>0</v>
      </c>
      <c r="J254" s="74">
        <f t="shared" si="41"/>
        <v>0</v>
      </c>
      <c r="L254" s="151" t="s">
        <v>324</v>
      </c>
    </row>
    <row r="255" spans="1:12" s="2" customFormat="1" ht="25.5" x14ac:dyDescent="0.25">
      <c r="A255" s="51" t="s">
        <v>110</v>
      </c>
      <c r="B255" s="36" t="s">
        <v>252</v>
      </c>
      <c r="C255" s="37" t="s">
        <v>24</v>
      </c>
      <c r="D255" s="38">
        <f>D262</f>
        <v>0</v>
      </c>
      <c r="E255" s="38">
        <f t="shared" ref="E255:F255" si="46">E262</f>
        <v>0</v>
      </c>
      <c r="F255" s="38">
        <f t="shared" si="46"/>
        <v>0</v>
      </c>
      <c r="G255" s="38" t="s">
        <v>24</v>
      </c>
      <c r="H255" s="74">
        <f t="shared" si="43"/>
        <v>0</v>
      </c>
      <c r="I255" s="74">
        <f t="shared" si="41"/>
        <v>0</v>
      </c>
      <c r="J255" s="74">
        <f t="shared" si="41"/>
        <v>0</v>
      </c>
      <c r="L255" s="151" t="s">
        <v>324</v>
      </c>
    </row>
    <row r="256" spans="1:12" s="2" customFormat="1" x14ac:dyDescent="0.25">
      <c r="A256" s="51" t="s">
        <v>109</v>
      </c>
      <c r="B256" s="36" t="s">
        <v>253</v>
      </c>
      <c r="C256" s="37" t="s">
        <v>24</v>
      </c>
      <c r="D256" s="38">
        <f>D263</f>
        <v>0</v>
      </c>
      <c r="E256" s="38">
        <f t="shared" ref="E256:F256" si="47">E263</f>
        <v>0</v>
      </c>
      <c r="F256" s="38">
        <f t="shared" si="47"/>
        <v>0</v>
      </c>
      <c r="G256" s="38" t="s">
        <v>24</v>
      </c>
      <c r="H256" s="74">
        <f t="shared" si="43"/>
        <v>0</v>
      </c>
      <c r="I256" s="74">
        <f t="shared" si="41"/>
        <v>0</v>
      </c>
      <c r="J256" s="74">
        <f t="shared" si="41"/>
        <v>0</v>
      </c>
      <c r="L256" s="151" t="s">
        <v>324</v>
      </c>
    </row>
    <row r="257" spans="1:12" s="60" customFormat="1" x14ac:dyDescent="0.25">
      <c r="A257" s="49" t="s">
        <v>29</v>
      </c>
      <c r="B257" s="50"/>
      <c r="C257" s="39"/>
      <c r="D257" s="40"/>
      <c r="E257" s="40"/>
      <c r="F257" s="40"/>
      <c r="G257" s="40"/>
      <c r="I257" s="74"/>
      <c r="L257" s="153"/>
    </row>
    <row r="258" spans="1:12" s="2" customFormat="1" ht="38.25" x14ac:dyDescent="0.25">
      <c r="A258" s="21" t="s">
        <v>242</v>
      </c>
      <c r="B258" s="24" t="s">
        <v>243</v>
      </c>
      <c r="C258" s="25">
        <v>831</v>
      </c>
      <c r="D258" s="26">
        <f>SUM(D259:D263)</f>
        <v>0</v>
      </c>
      <c r="E258" s="26">
        <f>SUM(E259:E263)</f>
        <v>0</v>
      </c>
      <c r="F258" s="26">
        <f>SUM(F259:F263)</f>
        <v>0</v>
      </c>
      <c r="G258" s="26" t="s">
        <v>24</v>
      </c>
      <c r="L258" s="148"/>
    </row>
    <row r="259" spans="1:12" s="2" customFormat="1" ht="38.25" x14ac:dyDescent="0.25">
      <c r="A259" s="51" t="s">
        <v>107</v>
      </c>
      <c r="B259" s="50" t="s">
        <v>244</v>
      </c>
      <c r="C259" s="39">
        <v>831</v>
      </c>
      <c r="D259" s="40"/>
      <c r="E259" s="40"/>
      <c r="F259" s="40"/>
      <c r="G259" s="40" t="s">
        <v>24</v>
      </c>
      <c r="L259" s="148"/>
    </row>
    <row r="260" spans="1:12" s="2" customFormat="1" x14ac:dyDescent="0.25">
      <c r="A260" s="51" t="s">
        <v>108</v>
      </c>
      <c r="B260" s="50" t="s">
        <v>245</v>
      </c>
      <c r="C260" s="39">
        <v>831</v>
      </c>
      <c r="D260" s="40"/>
      <c r="E260" s="40"/>
      <c r="F260" s="40"/>
      <c r="G260" s="40" t="s">
        <v>24</v>
      </c>
      <c r="L260" s="148"/>
    </row>
    <row r="261" spans="1:12" s="2" customFormat="1" x14ac:dyDescent="0.25">
      <c r="A261" s="51" t="s">
        <v>44</v>
      </c>
      <c r="B261" s="50" t="s">
        <v>246</v>
      </c>
      <c r="C261" s="39">
        <v>831</v>
      </c>
      <c r="D261" s="40"/>
      <c r="E261" s="40"/>
      <c r="F261" s="40"/>
      <c r="G261" s="40" t="s">
        <v>24</v>
      </c>
      <c r="L261" s="148"/>
    </row>
    <row r="262" spans="1:12" s="2" customFormat="1" ht="25.5" x14ac:dyDescent="0.25">
      <c r="A262" s="51" t="s">
        <v>110</v>
      </c>
      <c r="B262" s="50" t="s">
        <v>247</v>
      </c>
      <c r="C262" s="39">
        <v>831</v>
      </c>
      <c r="D262" s="40"/>
      <c r="E262" s="40"/>
      <c r="F262" s="40"/>
      <c r="G262" s="40" t="s">
        <v>24</v>
      </c>
      <c r="L262" s="148"/>
    </row>
    <row r="263" spans="1:12" s="2" customFormat="1" x14ac:dyDescent="0.25">
      <c r="A263" s="51" t="s">
        <v>109</v>
      </c>
      <c r="B263" s="50" t="s">
        <v>248</v>
      </c>
      <c r="C263" s="39">
        <v>831</v>
      </c>
      <c r="D263" s="40"/>
      <c r="E263" s="40"/>
      <c r="F263" s="40"/>
      <c r="G263" s="40" t="s">
        <v>24</v>
      </c>
      <c r="L263" s="148"/>
    </row>
    <row r="264" spans="1:12" s="2" customFormat="1" x14ac:dyDescent="0.25">
      <c r="A264" s="17" t="s">
        <v>31</v>
      </c>
      <c r="B264" s="14"/>
      <c r="C264" s="8"/>
      <c r="D264" s="19"/>
      <c r="E264" s="19"/>
      <c r="F264" s="19"/>
      <c r="G264" s="19"/>
      <c r="L264" s="148"/>
    </row>
    <row r="265" spans="1:12" s="54" customFormat="1" ht="18" customHeight="1" x14ac:dyDescent="0.25">
      <c r="A265" s="41" t="s">
        <v>254</v>
      </c>
      <c r="B265" s="42" t="s">
        <v>256</v>
      </c>
      <c r="C265" s="43" t="s">
        <v>24</v>
      </c>
      <c r="D265" s="44">
        <f>SUM(D266:D270)</f>
        <v>72369433.849999994</v>
      </c>
      <c r="E265" s="44">
        <f>SUM(E266:E270)</f>
        <v>46899879.600000001</v>
      </c>
      <c r="F265" s="44">
        <f>SUM(F266:F270)</f>
        <v>48353090.93</v>
      </c>
      <c r="G265" s="44">
        <f>SUM(G266:G270)</f>
        <v>0</v>
      </c>
      <c r="H265" s="168">
        <f>D265-D272-D278-D284-D290</f>
        <v>-7.4505805969238281E-9</v>
      </c>
      <c r="I265" s="168">
        <f>E265-E272-E278-E284-E290</f>
        <v>0</v>
      </c>
      <c r="J265" s="168">
        <f>F265-F272-F278-F284-F290</f>
        <v>0</v>
      </c>
      <c r="K265" s="168">
        <f>G265-G272-G278-G284-G290</f>
        <v>0</v>
      </c>
      <c r="L265" s="169" t="s">
        <v>324</v>
      </c>
    </row>
    <row r="266" spans="1:12" s="2" customFormat="1" ht="38.25" x14ac:dyDescent="0.25">
      <c r="A266" s="51" t="s">
        <v>107</v>
      </c>
      <c r="B266" s="36" t="s">
        <v>257</v>
      </c>
      <c r="C266" s="37" t="s">
        <v>24</v>
      </c>
      <c r="D266" s="38">
        <f>D273+D279+D285+D291</f>
        <v>35969225.079999998</v>
      </c>
      <c r="E266" s="38">
        <f t="shared" ref="E266:G266" si="48">E273+E279+E285+E291</f>
        <v>34724953.200000003</v>
      </c>
      <c r="F266" s="38">
        <f t="shared" si="48"/>
        <v>36178164.530000001</v>
      </c>
      <c r="G266" s="38">
        <f t="shared" si="48"/>
        <v>0</v>
      </c>
      <c r="H266" s="168">
        <f t="shared" ref="H266:K270" si="49">D266-D273-D279-D285-D291</f>
        <v>0</v>
      </c>
      <c r="I266" s="168">
        <f t="shared" si="49"/>
        <v>0</v>
      </c>
      <c r="J266" s="168">
        <f t="shared" si="49"/>
        <v>0</v>
      </c>
      <c r="K266" s="168">
        <f>G266-G273-G279-G285-G291</f>
        <v>0</v>
      </c>
      <c r="L266" s="169" t="s">
        <v>324</v>
      </c>
    </row>
    <row r="267" spans="1:12" s="2" customFormat="1" x14ac:dyDescent="0.25">
      <c r="A267" s="51" t="s">
        <v>108</v>
      </c>
      <c r="B267" s="36" t="s">
        <v>258</v>
      </c>
      <c r="C267" s="37" t="s">
        <v>24</v>
      </c>
      <c r="D267" s="38">
        <f t="shared" ref="D267:G267" si="50">D274+D280+D286+D292</f>
        <v>19840204.109999999</v>
      </c>
      <c r="E267" s="38">
        <f t="shared" si="50"/>
        <v>0</v>
      </c>
      <c r="F267" s="38">
        <f t="shared" si="50"/>
        <v>0</v>
      </c>
      <c r="G267" s="38">
        <f t="shared" si="50"/>
        <v>0</v>
      </c>
      <c r="H267" s="168">
        <f t="shared" si="49"/>
        <v>0</v>
      </c>
      <c r="I267" s="168">
        <f t="shared" si="49"/>
        <v>0</v>
      </c>
      <c r="J267" s="168">
        <f t="shared" si="49"/>
        <v>0</v>
      </c>
      <c r="K267" s="168">
        <f>G267-G274-G280-G286-G292</f>
        <v>0</v>
      </c>
      <c r="L267" s="169" t="s">
        <v>324</v>
      </c>
    </row>
    <row r="268" spans="1:12" s="2" customFormat="1" x14ac:dyDescent="0.25">
      <c r="A268" s="51" t="s">
        <v>44</v>
      </c>
      <c r="B268" s="36" t="s">
        <v>259</v>
      </c>
      <c r="C268" s="37" t="s">
        <v>24</v>
      </c>
      <c r="D268" s="38">
        <f t="shared" ref="D268:G268" si="51">D275+D281+D287+D293</f>
        <v>4617579.37</v>
      </c>
      <c r="E268" s="38">
        <f t="shared" si="51"/>
        <v>0</v>
      </c>
      <c r="F268" s="38">
        <f t="shared" si="51"/>
        <v>0</v>
      </c>
      <c r="G268" s="38">
        <f t="shared" si="51"/>
        <v>0</v>
      </c>
      <c r="H268" s="168">
        <f t="shared" si="49"/>
        <v>0</v>
      </c>
      <c r="I268" s="168">
        <f t="shared" si="49"/>
        <v>0</v>
      </c>
      <c r="J268" s="168">
        <f t="shared" si="49"/>
        <v>0</v>
      </c>
      <c r="K268" s="168">
        <f t="shared" si="49"/>
        <v>0</v>
      </c>
      <c r="L268" s="169" t="s">
        <v>324</v>
      </c>
    </row>
    <row r="269" spans="1:12" s="2" customFormat="1" ht="25.5" x14ac:dyDescent="0.25">
      <c r="A269" s="51" t="s">
        <v>110</v>
      </c>
      <c r="B269" s="36" t="s">
        <v>260</v>
      </c>
      <c r="C269" s="37" t="s">
        <v>24</v>
      </c>
      <c r="D269" s="38">
        <f t="shared" ref="D269:G269" si="52">D276+D282+D288+D294</f>
        <v>11942425.289999999</v>
      </c>
      <c r="E269" s="38">
        <f t="shared" si="52"/>
        <v>12174926.4</v>
      </c>
      <c r="F269" s="38">
        <f t="shared" si="52"/>
        <v>12174926.4</v>
      </c>
      <c r="G269" s="38">
        <f t="shared" si="52"/>
        <v>0</v>
      </c>
      <c r="H269" s="168">
        <f t="shared" si="49"/>
        <v>0</v>
      </c>
      <c r="I269" s="168">
        <f t="shared" si="49"/>
        <v>0</v>
      </c>
      <c r="J269" s="168">
        <f t="shared" si="49"/>
        <v>0</v>
      </c>
      <c r="K269" s="168">
        <f>G269-G276-G282-G288-G294</f>
        <v>0</v>
      </c>
      <c r="L269" s="169" t="s">
        <v>324</v>
      </c>
    </row>
    <row r="270" spans="1:12" s="2" customFormat="1" x14ac:dyDescent="0.25">
      <c r="A270" s="51" t="s">
        <v>109</v>
      </c>
      <c r="B270" s="36" t="s">
        <v>261</v>
      </c>
      <c r="C270" s="37" t="s">
        <v>24</v>
      </c>
      <c r="D270" s="38">
        <f>D277+D283+D289+D295</f>
        <v>0</v>
      </c>
      <c r="E270" s="38">
        <f t="shared" ref="E270:G270" si="53">E277+E283+E289+E295</f>
        <v>0</v>
      </c>
      <c r="F270" s="38">
        <f t="shared" si="53"/>
        <v>0</v>
      </c>
      <c r="G270" s="38">
        <f t="shared" si="53"/>
        <v>0</v>
      </c>
      <c r="H270" s="168">
        <f t="shared" si="49"/>
        <v>0</v>
      </c>
      <c r="I270" s="168">
        <f t="shared" si="49"/>
        <v>0</v>
      </c>
      <c r="J270" s="168">
        <f t="shared" si="49"/>
        <v>0</v>
      </c>
      <c r="K270" s="168">
        <f>G270-G277-G283-G289-G295</f>
        <v>0</v>
      </c>
      <c r="L270" s="169" t="s">
        <v>324</v>
      </c>
    </row>
    <row r="271" spans="1:12" s="2" customFormat="1" x14ac:dyDescent="0.25">
      <c r="A271" s="17" t="s">
        <v>29</v>
      </c>
      <c r="B271" s="50"/>
      <c r="C271" s="39"/>
      <c r="D271" s="40"/>
      <c r="E271" s="40"/>
      <c r="F271" s="40"/>
      <c r="G271" s="40"/>
      <c r="L271" s="148"/>
    </row>
    <row r="272" spans="1:12" s="2" customFormat="1" x14ac:dyDescent="0.25">
      <c r="A272" s="21" t="s">
        <v>255</v>
      </c>
      <c r="B272" s="24" t="s">
        <v>263</v>
      </c>
      <c r="C272" s="45">
        <v>241</v>
      </c>
      <c r="D272" s="26">
        <f>SUM(D273:D277)</f>
        <v>0</v>
      </c>
      <c r="E272" s="26">
        <f>SUM(E273:E277)</f>
        <v>0</v>
      </c>
      <c r="F272" s="26">
        <f>SUM(F273:F277)</f>
        <v>0</v>
      </c>
      <c r="G272" s="26">
        <f>SUM(G273:G277)</f>
        <v>0</v>
      </c>
      <c r="L272" s="148"/>
    </row>
    <row r="273" spans="1:12" s="2" customFormat="1" ht="38.25" x14ac:dyDescent="0.25">
      <c r="A273" s="51" t="s">
        <v>107</v>
      </c>
      <c r="B273" s="50" t="s">
        <v>267</v>
      </c>
      <c r="C273" s="39">
        <v>241</v>
      </c>
      <c r="D273" s="40"/>
      <c r="E273" s="40"/>
      <c r="F273" s="40"/>
      <c r="G273" s="40"/>
      <c r="L273" s="148"/>
    </row>
    <row r="274" spans="1:12" s="2" customFormat="1" x14ac:dyDescent="0.25">
      <c r="A274" s="51" t="s">
        <v>108</v>
      </c>
      <c r="B274" s="50" t="s">
        <v>268</v>
      </c>
      <c r="C274" s="39">
        <v>241</v>
      </c>
      <c r="D274" s="40"/>
      <c r="E274" s="40"/>
      <c r="F274" s="40"/>
      <c r="G274" s="40"/>
      <c r="L274" s="148"/>
    </row>
    <row r="275" spans="1:12" s="2" customFormat="1" x14ac:dyDescent="0.25">
      <c r="A275" s="51" t="s">
        <v>44</v>
      </c>
      <c r="B275" s="50" t="s">
        <v>269</v>
      </c>
      <c r="C275" s="39">
        <v>241</v>
      </c>
      <c r="D275" s="40"/>
      <c r="E275" s="40"/>
      <c r="F275" s="40"/>
      <c r="G275" s="40"/>
      <c r="L275" s="148"/>
    </row>
    <row r="276" spans="1:12" s="2" customFormat="1" ht="25.5" x14ac:dyDescent="0.25">
      <c r="A276" s="51" t="s">
        <v>110</v>
      </c>
      <c r="B276" s="50" t="s">
        <v>270</v>
      </c>
      <c r="C276" s="39">
        <v>241</v>
      </c>
      <c r="D276" s="40"/>
      <c r="E276" s="40"/>
      <c r="F276" s="40"/>
      <c r="G276" s="40"/>
      <c r="L276" s="148"/>
    </row>
    <row r="277" spans="1:12" s="2" customFormat="1" x14ac:dyDescent="0.25">
      <c r="A277" s="51" t="s">
        <v>109</v>
      </c>
      <c r="B277" s="50" t="s">
        <v>271</v>
      </c>
      <c r="C277" s="39">
        <v>241</v>
      </c>
      <c r="D277" s="40"/>
      <c r="E277" s="40"/>
      <c r="F277" s="40"/>
      <c r="G277" s="40"/>
      <c r="L277" s="148"/>
    </row>
    <row r="278" spans="1:12" s="2" customFormat="1" ht="25.5" x14ac:dyDescent="0.25">
      <c r="A278" s="21" t="s">
        <v>262</v>
      </c>
      <c r="B278" s="24" t="s">
        <v>264</v>
      </c>
      <c r="C278" s="45">
        <v>243</v>
      </c>
      <c r="D278" s="26">
        <f>SUM(D279:D283)</f>
        <v>4617579.37</v>
      </c>
      <c r="E278" s="26">
        <f>SUM(E279:E283)</f>
        <v>0</v>
      </c>
      <c r="F278" s="26">
        <f>SUM(F279:F283)</f>
        <v>0</v>
      </c>
      <c r="G278" s="26">
        <f>SUM(G279:G283)</f>
        <v>0</v>
      </c>
      <c r="L278" s="148"/>
    </row>
    <row r="279" spans="1:12" s="2" customFormat="1" ht="38.25" x14ac:dyDescent="0.25">
      <c r="A279" s="51" t="s">
        <v>107</v>
      </c>
      <c r="B279" s="50" t="s">
        <v>272</v>
      </c>
      <c r="C279" s="39">
        <v>243</v>
      </c>
      <c r="D279" s="40"/>
      <c r="E279" s="40"/>
      <c r="F279" s="40"/>
      <c r="G279" s="40"/>
      <c r="L279" s="148"/>
    </row>
    <row r="280" spans="1:12" s="2" customFormat="1" x14ac:dyDescent="0.25">
      <c r="A280" s="51" t="s">
        <v>108</v>
      </c>
      <c r="B280" s="50" t="s">
        <v>273</v>
      </c>
      <c r="C280" s="39">
        <v>243</v>
      </c>
      <c r="D280" s="40"/>
      <c r="E280" s="40"/>
      <c r="F280" s="40"/>
      <c r="G280" s="40"/>
      <c r="L280" s="148"/>
    </row>
    <row r="281" spans="1:12" s="2" customFormat="1" x14ac:dyDescent="0.25">
      <c r="A281" s="51" t="s">
        <v>44</v>
      </c>
      <c r="B281" s="50" t="s">
        <v>274</v>
      </c>
      <c r="C281" s="39">
        <v>243</v>
      </c>
      <c r="D281" s="40">
        <v>4617579.37</v>
      </c>
      <c r="E281" s="40"/>
      <c r="F281" s="40"/>
      <c r="G281" s="40"/>
      <c r="L281" s="148"/>
    </row>
    <row r="282" spans="1:12" s="2" customFormat="1" ht="25.5" x14ac:dyDescent="0.25">
      <c r="A282" s="51" t="s">
        <v>110</v>
      </c>
      <c r="B282" s="50" t="s">
        <v>275</v>
      </c>
      <c r="C282" s="39">
        <v>243</v>
      </c>
      <c r="D282" s="40"/>
      <c r="E282" s="40"/>
      <c r="F282" s="40"/>
      <c r="G282" s="40"/>
      <c r="L282" s="148"/>
    </row>
    <row r="283" spans="1:12" s="2" customFormat="1" x14ac:dyDescent="0.25">
      <c r="A283" s="51" t="s">
        <v>109</v>
      </c>
      <c r="B283" s="50" t="s">
        <v>276</v>
      </c>
      <c r="C283" s="39">
        <v>243</v>
      </c>
      <c r="D283" s="40"/>
      <c r="E283" s="40"/>
      <c r="F283" s="40"/>
      <c r="G283" s="40"/>
      <c r="L283" s="148"/>
    </row>
    <row r="284" spans="1:12" s="2" customFormat="1" x14ac:dyDescent="0.25">
      <c r="A284" s="21" t="s">
        <v>265</v>
      </c>
      <c r="B284" s="24" t="s">
        <v>266</v>
      </c>
      <c r="C284" s="45">
        <v>244</v>
      </c>
      <c r="D284" s="26">
        <f>SUM(D285:D289)</f>
        <v>59656954.479999997</v>
      </c>
      <c r="E284" s="26">
        <f>SUM(E285:E289)</f>
        <v>38804979.600000001</v>
      </c>
      <c r="F284" s="26">
        <f>SUM(F285:F289)</f>
        <v>40258190.93</v>
      </c>
      <c r="G284" s="26">
        <f>SUM(G285:G289)</f>
        <v>0</v>
      </c>
      <c r="L284" s="148"/>
    </row>
    <row r="285" spans="1:12" s="2" customFormat="1" ht="38.25" x14ac:dyDescent="0.25">
      <c r="A285" s="51" t="s">
        <v>107</v>
      </c>
      <c r="B285" s="50" t="s">
        <v>277</v>
      </c>
      <c r="C285" s="39">
        <v>244</v>
      </c>
      <c r="D285" s="40">
        <f>26420570.37-3826990.37+5280745.08</f>
        <v>27874325.079999998</v>
      </c>
      <c r="E285" s="40">
        <f>32610730-14115590+8134913.2</f>
        <v>26630053.199999999</v>
      </c>
      <c r="F285" s="40">
        <f>32610730-14115590+9588124.53</f>
        <v>28083264.530000001</v>
      </c>
      <c r="G285" s="40"/>
      <c r="L285" s="148"/>
    </row>
    <row r="286" spans="1:12" s="2" customFormat="1" x14ac:dyDescent="0.25">
      <c r="A286" s="51" t="s">
        <v>108</v>
      </c>
      <c r="B286" s="50" t="s">
        <v>278</v>
      </c>
      <c r="C286" s="39">
        <v>244</v>
      </c>
      <c r="D286" s="40">
        <v>19840204.109999999</v>
      </c>
      <c r="E286" s="40"/>
      <c r="F286" s="40"/>
      <c r="G286" s="40"/>
      <c r="L286" s="148"/>
    </row>
    <row r="287" spans="1:12" s="2" customFormat="1" x14ac:dyDescent="0.25">
      <c r="A287" s="51" t="s">
        <v>44</v>
      </c>
      <c r="B287" s="50" t="s">
        <v>279</v>
      </c>
      <c r="C287" s="39">
        <v>244</v>
      </c>
      <c r="D287" s="40"/>
      <c r="E287" s="40"/>
      <c r="F287" s="40"/>
      <c r="G287" s="40"/>
      <c r="L287" s="148"/>
    </row>
    <row r="288" spans="1:12" s="2" customFormat="1" ht="25.5" x14ac:dyDescent="0.25">
      <c r="A288" s="51" t="s">
        <v>110</v>
      </c>
      <c r="B288" s="50" t="s">
        <v>280</v>
      </c>
      <c r="C288" s="39">
        <v>244</v>
      </c>
      <c r="D288" s="40">
        <f>11706660+235765.29</f>
        <v>11942425.289999999</v>
      </c>
      <c r="E288" s="18">
        <v>12174926.4</v>
      </c>
      <c r="F288" s="18">
        <v>12174926.4</v>
      </c>
      <c r="G288" s="18"/>
      <c r="L288" s="148"/>
    </row>
    <row r="289" spans="1:12" s="2" customFormat="1" x14ac:dyDescent="0.25">
      <c r="A289" s="51" t="s">
        <v>109</v>
      </c>
      <c r="B289" s="50" t="s">
        <v>281</v>
      </c>
      <c r="C289" s="39">
        <v>244</v>
      </c>
      <c r="D289" s="40"/>
      <c r="E289" s="40"/>
      <c r="F289" s="40"/>
      <c r="G289" s="40"/>
      <c r="L289" s="148"/>
    </row>
    <row r="290" spans="1:12" s="163" customFormat="1" ht="25.5" x14ac:dyDescent="0.25">
      <c r="A290" s="159" t="s">
        <v>476</v>
      </c>
      <c r="B290" s="160" t="s">
        <v>470</v>
      </c>
      <c r="C290" s="161">
        <v>247</v>
      </c>
      <c r="D290" s="162">
        <f>SUM(D291:D295)</f>
        <v>8094900</v>
      </c>
      <c r="E290" s="162">
        <f>SUM(E291:E295)</f>
        <v>8094900</v>
      </c>
      <c r="F290" s="162">
        <f>SUM(F291:F295)</f>
        <v>8094900</v>
      </c>
      <c r="G290" s="162">
        <f>SUM(G291:G295)</f>
        <v>0</v>
      </c>
      <c r="L290" s="148"/>
    </row>
    <row r="291" spans="1:12" s="163" customFormat="1" ht="38.25" x14ac:dyDescent="0.25">
      <c r="A291" s="164" t="s">
        <v>107</v>
      </c>
      <c r="B291" s="165" t="s">
        <v>471</v>
      </c>
      <c r="C291" s="166">
        <v>244</v>
      </c>
      <c r="D291" s="167">
        <v>8094900</v>
      </c>
      <c r="E291" s="167">
        <v>8094900</v>
      </c>
      <c r="F291" s="167">
        <v>8094900</v>
      </c>
      <c r="G291" s="167"/>
      <c r="L291" s="148"/>
    </row>
    <row r="292" spans="1:12" s="163" customFormat="1" x14ac:dyDescent="0.25">
      <c r="A292" s="164" t="s">
        <v>108</v>
      </c>
      <c r="B292" s="165" t="s">
        <v>472</v>
      </c>
      <c r="C292" s="166">
        <v>244</v>
      </c>
      <c r="D292" s="167"/>
      <c r="E292" s="167"/>
      <c r="F292" s="167"/>
      <c r="G292" s="167"/>
      <c r="L292" s="148"/>
    </row>
    <row r="293" spans="1:12" s="163" customFormat="1" x14ac:dyDescent="0.25">
      <c r="A293" s="164" t="s">
        <v>44</v>
      </c>
      <c r="B293" s="165" t="s">
        <v>473</v>
      </c>
      <c r="C293" s="166">
        <v>244</v>
      </c>
      <c r="D293" s="167"/>
      <c r="E293" s="167"/>
      <c r="F293" s="167"/>
      <c r="G293" s="167"/>
      <c r="L293" s="148"/>
    </row>
    <row r="294" spans="1:12" s="163" customFormat="1" ht="25.5" x14ac:dyDescent="0.25">
      <c r="A294" s="164" t="s">
        <v>110</v>
      </c>
      <c r="B294" s="165" t="s">
        <v>474</v>
      </c>
      <c r="C294" s="166">
        <v>244</v>
      </c>
      <c r="D294" s="167"/>
      <c r="E294" s="167"/>
      <c r="F294" s="167"/>
      <c r="G294" s="167"/>
      <c r="L294" s="148"/>
    </row>
    <row r="295" spans="1:12" s="163" customFormat="1" x14ac:dyDescent="0.25">
      <c r="A295" s="164" t="s">
        <v>109</v>
      </c>
      <c r="B295" s="165" t="s">
        <v>475</v>
      </c>
      <c r="C295" s="166">
        <v>244</v>
      </c>
      <c r="D295" s="167"/>
      <c r="E295" s="167"/>
      <c r="F295" s="167"/>
      <c r="G295" s="167"/>
      <c r="L295" s="148"/>
    </row>
    <row r="296" spans="1:12" s="54" customFormat="1" ht="27" x14ac:dyDescent="0.25">
      <c r="A296" s="41" t="s">
        <v>282</v>
      </c>
      <c r="B296" s="42" t="s">
        <v>283</v>
      </c>
      <c r="C296" s="43">
        <v>400</v>
      </c>
      <c r="D296" s="44">
        <f>SUM(D297:D301)</f>
        <v>0</v>
      </c>
      <c r="E296" s="44">
        <f>SUM(E297:E301)</f>
        <v>0</v>
      </c>
      <c r="F296" s="44">
        <f>SUM(F297:F301)</f>
        <v>0</v>
      </c>
      <c r="G296" s="44">
        <f>SUM(G297:G301)</f>
        <v>0</v>
      </c>
      <c r="H296" s="73">
        <f>D296-D303-D309</f>
        <v>0</v>
      </c>
      <c r="I296" s="73">
        <f t="shared" ref="I296:K301" si="54">E296-E303-E309</f>
        <v>0</v>
      </c>
      <c r="J296" s="73">
        <f t="shared" si="54"/>
        <v>0</v>
      </c>
      <c r="K296" s="73">
        <f t="shared" si="54"/>
        <v>0</v>
      </c>
      <c r="L296" s="151" t="s">
        <v>324</v>
      </c>
    </row>
    <row r="297" spans="1:12" s="2" customFormat="1" ht="38.25" x14ac:dyDescent="0.25">
      <c r="A297" s="51" t="s">
        <v>107</v>
      </c>
      <c r="B297" s="36" t="s">
        <v>286</v>
      </c>
      <c r="C297" s="37">
        <v>400</v>
      </c>
      <c r="D297" s="38">
        <f>D304+D310</f>
        <v>0</v>
      </c>
      <c r="E297" s="38">
        <f>E304+E310</f>
        <v>0</v>
      </c>
      <c r="F297" s="38">
        <f>F304+F310</f>
        <v>0</v>
      </c>
      <c r="G297" s="38">
        <f>G304+G310</f>
        <v>0</v>
      </c>
      <c r="H297" s="73">
        <f t="shared" ref="H297:H301" si="55">D297-D304-D310</f>
        <v>0</v>
      </c>
      <c r="I297" s="73">
        <f t="shared" si="54"/>
        <v>0</v>
      </c>
      <c r="J297" s="73">
        <f t="shared" si="54"/>
        <v>0</v>
      </c>
      <c r="K297" s="73">
        <f t="shared" si="54"/>
        <v>0</v>
      </c>
      <c r="L297" s="151" t="s">
        <v>324</v>
      </c>
    </row>
    <row r="298" spans="1:12" s="2" customFormat="1" x14ac:dyDescent="0.25">
      <c r="A298" s="51" t="s">
        <v>108</v>
      </c>
      <c r="B298" s="36" t="s">
        <v>287</v>
      </c>
      <c r="C298" s="37">
        <v>400</v>
      </c>
      <c r="D298" s="38">
        <f t="shared" ref="D298:G298" si="56">D305+D311</f>
        <v>0</v>
      </c>
      <c r="E298" s="38">
        <f t="shared" si="56"/>
        <v>0</v>
      </c>
      <c r="F298" s="38">
        <f t="shared" si="56"/>
        <v>0</v>
      </c>
      <c r="G298" s="38">
        <f t="shared" si="56"/>
        <v>0</v>
      </c>
      <c r="H298" s="73">
        <f t="shared" si="55"/>
        <v>0</v>
      </c>
      <c r="I298" s="73">
        <f t="shared" si="54"/>
        <v>0</v>
      </c>
      <c r="J298" s="73">
        <f t="shared" si="54"/>
        <v>0</v>
      </c>
      <c r="K298" s="73">
        <f t="shared" si="54"/>
        <v>0</v>
      </c>
      <c r="L298" s="151" t="s">
        <v>324</v>
      </c>
    </row>
    <row r="299" spans="1:12" s="2" customFormat="1" x14ac:dyDescent="0.25">
      <c r="A299" s="51" t="s">
        <v>44</v>
      </c>
      <c r="B299" s="36" t="s">
        <v>288</v>
      </c>
      <c r="C299" s="37">
        <v>400</v>
      </c>
      <c r="D299" s="38">
        <f t="shared" ref="D299:G299" si="57">D306+D312</f>
        <v>0</v>
      </c>
      <c r="E299" s="38">
        <f t="shared" si="57"/>
        <v>0</v>
      </c>
      <c r="F299" s="38">
        <f t="shared" si="57"/>
        <v>0</v>
      </c>
      <c r="G299" s="38">
        <f t="shared" si="57"/>
        <v>0</v>
      </c>
      <c r="H299" s="73">
        <f t="shared" si="55"/>
        <v>0</v>
      </c>
      <c r="I299" s="73">
        <f t="shared" si="54"/>
        <v>0</v>
      </c>
      <c r="J299" s="73">
        <f t="shared" si="54"/>
        <v>0</v>
      </c>
      <c r="K299" s="73">
        <f t="shared" si="54"/>
        <v>0</v>
      </c>
      <c r="L299" s="151" t="s">
        <v>324</v>
      </c>
    </row>
    <row r="300" spans="1:12" s="2" customFormat="1" ht="25.5" x14ac:dyDescent="0.25">
      <c r="A300" s="51" t="s">
        <v>110</v>
      </c>
      <c r="B300" s="36" t="s">
        <v>289</v>
      </c>
      <c r="C300" s="37">
        <v>400</v>
      </c>
      <c r="D300" s="38">
        <f t="shared" ref="D300:G300" si="58">D307+D313</f>
        <v>0</v>
      </c>
      <c r="E300" s="38">
        <f t="shared" si="58"/>
        <v>0</v>
      </c>
      <c r="F300" s="38">
        <f t="shared" si="58"/>
        <v>0</v>
      </c>
      <c r="G300" s="38">
        <f t="shared" si="58"/>
        <v>0</v>
      </c>
      <c r="H300" s="73">
        <f t="shared" si="55"/>
        <v>0</v>
      </c>
      <c r="I300" s="73">
        <f t="shared" si="54"/>
        <v>0</v>
      </c>
      <c r="J300" s="73">
        <f t="shared" si="54"/>
        <v>0</v>
      </c>
      <c r="K300" s="73">
        <f t="shared" si="54"/>
        <v>0</v>
      </c>
      <c r="L300" s="151" t="s">
        <v>324</v>
      </c>
    </row>
    <row r="301" spans="1:12" s="2" customFormat="1" x14ac:dyDescent="0.25">
      <c r="A301" s="51" t="s">
        <v>109</v>
      </c>
      <c r="B301" s="36" t="s">
        <v>290</v>
      </c>
      <c r="C301" s="37">
        <v>400</v>
      </c>
      <c r="D301" s="38">
        <f t="shared" ref="D301:G301" si="59">D308+D314</f>
        <v>0</v>
      </c>
      <c r="E301" s="38">
        <f t="shared" si="59"/>
        <v>0</v>
      </c>
      <c r="F301" s="38">
        <f t="shared" si="59"/>
        <v>0</v>
      </c>
      <c r="G301" s="38">
        <f t="shared" si="59"/>
        <v>0</v>
      </c>
      <c r="H301" s="73">
        <f t="shared" si="55"/>
        <v>0</v>
      </c>
      <c r="I301" s="73">
        <f t="shared" si="54"/>
        <v>0</v>
      </c>
      <c r="J301" s="73">
        <f t="shared" si="54"/>
        <v>0</v>
      </c>
      <c r="K301" s="73">
        <f>G301-G308-G314</f>
        <v>0</v>
      </c>
      <c r="L301" s="151" t="s">
        <v>324</v>
      </c>
    </row>
    <row r="302" spans="1:12" s="60" customFormat="1" x14ac:dyDescent="0.25">
      <c r="A302" s="49" t="s">
        <v>29</v>
      </c>
      <c r="B302" s="50"/>
      <c r="C302" s="39"/>
      <c r="D302" s="40"/>
      <c r="E302" s="40"/>
      <c r="F302" s="40"/>
      <c r="G302" s="40"/>
      <c r="L302" s="153"/>
    </row>
    <row r="303" spans="1:12" s="2" customFormat="1" ht="30.75" customHeight="1" x14ac:dyDescent="0.25">
      <c r="A303" s="21" t="s">
        <v>284</v>
      </c>
      <c r="B303" s="24" t="s">
        <v>286</v>
      </c>
      <c r="C303" s="45">
        <v>406</v>
      </c>
      <c r="D303" s="26">
        <f>SUM(D304:D308)</f>
        <v>0</v>
      </c>
      <c r="E303" s="26">
        <f>SUM(E304:E308)</f>
        <v>0</v>
      </c>
      <c r="F303" s="26">
        <f>SUM(F304:F308)</f>
        <v>0</v>
      </c>
      <c r="G303" s="26">
        <f>SUM(G304:G308)</f>
        <v>0</v>
      </c>
      <c r="L303" s="148"/>
    </row>
    <row r="304" spans="1:12" s="2" customFormat="1" ht="38.25" x14ac:dyDescent="0.25">
      <c r="A304" s="51" t="s">
        <v>107</v>
      </c>
      <c r="B304" s="50" t="s">
        <v>291</v>
      </c>
      <c r="C304" s="39">
        <v>406</v>
      </c>
      <c r="D304" s="40">
        <v>0</v>
      </c>
      <c r="E304" s="40">
        <v>0</v>
      </c>
      <c r="F304" s="40">
        <v>0</v>
      </c>
      <c r="G304" s="40">
        <v>0</v>
      </c>
      <c r="L304" s="148"/>
    </row>
    <row r="305" spans="1:12" s="2" customFormat="1" x14ac:dyDescent="0.25">
      <c r="A305" s="51" t="s">
        <v>108</v>
      </c>
      <c r="B305" s="50" t="s">
        <v>292</v>
      </c>
      <c r="C305" s="39">
        <v>406</v>
      </c>
      <c r="D305" s="40">
        <v>0</v>
      </c>
      <c r="E305" s="40">
        <v>0</v>
      </c>
      <c r="F305" s="40">
        <v>0</v>
      </c>
      <c r="G305" s="40">
        <v>0</v>
      </c>
      <c r="L305" s="148"/>
    </row>
    <row r="306" spans="1:12" s="2" customFormat="1" x14ac:dyDescent="0.25">
      <c r="A306" s="51" t="s">
        <v>44</v>
      </c>
      <c r="B306" s="50" t="s">
        <v>293</v>
      </c>
      <c r="C306" s="39">
        <v>406</v>
      </c>
      <c r="D306" s="40">
        <v>0</v>
      </c>
      <c r="E306" s="40">
        <v>0</v>
      </c>
      <c r="F306" s="40">
        <v>0</v>
      </c>
      <c r="G306" s="40">
        <v>0</v>
      </c>
      <c r="L306" s="148"/>
    </row>
    <row r="307" spans="1:12" s="2" customFormat="1" ht="25.5" x14ac:dyDescent="0.25">
      <c r="A307" s="51" t="s">
        <v>110</v>
      </c>
      <c r="B307" s="50" t="s">
        <v>294</v>
      </c>
      <c r="C307" s="39">
        <v>406</v>
      </c>
      <c r="D307" s="40">
        <v>0</v>
      </c>
      <c r="E307" s="40">
        <v>0</v>
      </c>
      <c r="F307" s="40">
        <v>0</v>
      </c>
      <c r="G307" s="40">
        <v>0</v>
      </c>
      <c r="L307" s="148"/>
    </row>
    <row r="308" spans="1:12" s="2" customFormat="1" x14ac:dyDescent="0.25">
      <c r="A308" s="51" t="s">
        <v>109</v>
      </c>
      <c r="B308" s="50" t="s">
        <v>295</v>
      </c>
      <c r="C308" s="39">
        <v>406</v>
      </c>
      <c r="D308" s="40">
        <v>0</v>
      </c>
      <c r="E308" s="40">
        <v>0</v>
      </c>
      <c r="F308" s="40">
        <v>0</v>
      </c>
      <c r="G308" s="40">
        <v>0</v>
      </c>
      <c r="L308" s="148"/>
    </row>
    <row r="309" spans="1:12" s="2" customFormat="1" ht="25.5" x14ac:dyDescent="0.25">
      <c r="A309" s="21" t="s">
        <v>285</v>
      </c>
      <c r="B309" s="24" t="s">
        <v>287</v>
      </c>
      <c r="C309" s="45">
        <v>407</v>
      </c>
      <c r="D309" s="26">
        <f>SUM(D310:D314)</f>
        <v>0</v>
      </c>
      <c r="E309" s="26">
        <f>SUM(E310:E314)</f>
        <v>0</v>
      </c>
      <c r="F309" s="26">
        <f>SUM(F310:F314)</f>
        <v>0</v>
      </c>
      <c r="G309" s="26">
        <f>SUM(G310:G314)</f>
        <v>0</v>
      </c>
      <c r="L309" s="148"/>
    </row>
    <row r="310" spans="1:12" s="2" customFormat="1" ht="38.25" x14ac:dyDescent="0.25">
      <c r="A310" s="51" t="s">
        <v>107</v>
      </c>
      <c r="B310" s="50" t="s">
        <v>296</v>
      </c>
      <c r="C310" s="39">
        <v>407</v>
      </c>
      <c r="D310" s="40">
        <v>0</v>
      </c>
      <c r="E310" s="40">
        <v>0</v>
      </c>
      <c r="F310" s="40">
        <v>0</v>
      </c>
      <c r="G310" s="40">
        <v>0</v>
      </c>
      <c r="L310" s="148"/>
    </row>
    <row r="311" spans="1:12" s="2" customFormat="1" x14ac:dyDescent="0.25">
      <c r="A311" s="51" t="s">
        <v>108</v>
      </c>
      <c r="B311" s="50" t="s">
        <v>297</v>
      </c>
      <c r="C311" s="39">
        <v>407</v>
      </c>
      <c r="D311" s="40">
        <v>0</v>
      </c>
      <c r="E311" s="40">
        <v>0</v>
      </c>
      <c r="F311" s="40">
        <v>0</v>
      </c>
      <c r="G311" s="40">
        <v>0</v>
      </c>
      <c r="L311" s="148"/>
    </row>
    <row r="312" spans="1:12" s="2" customFormat="1" x14ac:dyDescent="0.25">
      <c r="A312" s="51" t="s">
        <v>44</v>
      </c>
      <c r="B312" s="50" t="s">
        <v>298</v>
      </c>
      <c r="C312" s="39">
        <v>407</v>
      </c>
      <c r="D312" s="40">
        <v>0</v>
      </c>
      <c r="E312" s="40">
        <v>0</v>
      </c>
      <c r="F312" s="40">
        <v>0</v>
      </c>
      <c r="G312" s="40">
        <v>0</v>
      </c>
      <c r="L312" s="148"/>
    </row>
    <row r="313" spans="1:12" s="2" customFormat="1" ht="25.5" x14ac:dyDescent="0.25">
      <c r="A313" s="51" t="s">
        <v>110</v>
      </c>
      <c r="B313" s="50" t="s">
        <v>299</v>
      </c>
      <c r="C313" s="39">
        <v>407</v>
      </c>
      <c r="D313" s="40">
        <v>0</v>
      </c>
      <c r="E313" s="40">
        <v>0</v>
      </c>
      <c r="F313" s="40">
        <v>0</v>
      </c>
      <c r="G313" s="40">
        <v>0</v>
      </c>
      <c r="L313" s="148"/>
    </row>
    <row r="314" spans="1:12" s="2" customFormat="1" x14ac:dyDescent="0.25">
      <c r="A314" s="51" t="s">
        <v>109</v>
      </c>
      <c r="B314" s="50" t="s">
        <v>300</v>
      </c>
      <c r="C314" s="39">
        <v>407</v>
      </c>
      <c r="D314" s="40">
        <v>0</v>
      </c>
      <c r="E314" s="40">
        <v>0</v>
      </c>
      <c r="F314" s="40">
        <v>0</v>
      </c>
      <c r="G314" s="40">
        <v>0</v>
      </c>
      <c r="L314" s="148"/>
    </row>
    <row r="315" spans="1:12" s="61" customFormat="1" ht="24" customHeight="1" x14ac:dyDescent="0.25">
      <c r="A315" s="27" t="s">
        <v>301</v>
      </c>
      <c r="B315" s="46" t="s">
        <v>302</v>
      </c>
      <c r="C315" s="47">
        <v>100</v>
      </c>
      <c r="D315" s="48">
        <f>SUM(D317:D319)</f>
        <v>0</v>
      </c>
      <c r="E315" s="48">
        <f>SUM(E317:E319)</f>
        <v>0</v>
      </c>
      <c r="F315" s="48">
        <f>SUM(F317:F319)</f>
        <v>0</v>
      </c>
      <c r="G315" s="48" t="s">
        <v>24</v>
      </c>
      <c r="L315" s="154"/>
    </row>
    <row r="316" spans="1:12" s="60" customFormat="1" x14ac:dyDescent="0.25">
      <c r="A316" s="49" t="s">
        <v>29</v>
      </c>
      <c r="B316" s="50"/>
      <c r="C316" s="39"/>
      <c r="D316" s="40"/>
      <c r="E316" s="40"/>
      <c r="F316" s="40"/>
      <c r="G316" s="40"/>
      <c r="L316" s="153"/>
    </row>
    <row r="317" spans="1:12" s="2" customFormat="1" x14ac:dyDescent="0.25">
      <c r="A317" s="17" t="s">
        <v>303</v>
      </c>
      <c r="B317" s="14" t="s">
        <v>306</v>
      </c>
      <c r="C317" s="8"/>
      <c r="D317" s="19"/>
      <c r="E317" s="19"/>
      <c r="F317" s="19"/>
      <c r="G317" s="19" t="s">
        <v>24</v>
      </c>
      <c r="L317" s="148"/>
    </row>
    <row r="318" spans="1:12" s="2" customFormat="1" x14ac:dyDescent="0.25">
      <c r="A318" s="17" t="s">
        <v>304</v>
      </c>
      <c r="B318" s="14" t="s">
        <v>307</v>
      </c>
      <c r="C318" s="8"/>
      <c r="D318" s="19"/>
      <c r="E318" s="19"/>
      <c r="F318" s="19"/>
      <c r="G318" s="19" t="s">
        <v>24</v>
      </c>
      <c r="L318" s="148"/>
    </row>
    <row r="319" spans="1:12" s="2" customFormat="1" x14ac:dyDescent="0.25">
      <c r="A319" s="17" t="s">
        <v>305</v>
      </c>
      <c r="B319" s="14" t="s">
        <v>308</v>
      </c>
      <c r="C319" s="8"/>
      <c r="D319" s="19"/>
      <c r="E319" s="19"/>
      <c r="F319" s="19"/>
      <c r="G319" s="19" t="s">
        <v>24</v>
      </c>
      <c r="L319" s="148"/>
    </row>
    <row r="320" spans="1:12" s="5" customFormat="1" ht="23.25" customHeight="1" x14ac:dyDescent="0.25">
      <c r="A320" s="27" t="s">
        <v>309</v>
      </c>
      <c r="B320" s="46" t="s">
        <v>310</v>
      </c>
      <c r="C320" s="47" t="s">
        <v>24</v>
      </c>
      <c r="D320" s="48">
        <f>D322+D326</f>
        <v>168461.56</v>
      </c>
      <c r="E320" s="48">
        <f>E322+E326</f>
        <v>0</v>
      </c>
      <c r="F320" s="48">
        <f>F322+F326</f>
        <v>0</v>
      </c>
      <c r="G320" s="48" t="s">
        <v>24</v>
      </c>
      <c r="H320" s="75">
        <f>D320-D322-D326</f>
        <v>0</v>
      </c>
      <c r="I320" s="75">
        <f t="shared" ref="I320:J320" si="60">E320-E322-E326</f>
        <v>0</v>
      </c>
      <c r="J320" s="75">
        <f t="shared" si="60"/>
        <v>0</v>
      </c>
      <c r="K320" s="75"/>
      <c r="L320" s="151" t="s">
        <v>324</v>
      </c>
    </row>
    <row r="321" spans="1:12" s="60" customFormat="1" x14ac:dyDescent="0.25">
      <c r="A321" s="49" t="s">
        <v>29</v>
      </c>
      <c r="B321" s="50"/>
      <c r="C321" s="39"/>
      <c r="D321" s="40"/>
      <c r="E321" s="40"/>
      <c r="F321" s="40"/>
      <c r="G321" s="40"/>
      <c r="L321" s="153"/>
    </row>
    <row r="322" spans="1:12" x14ac:dyDescent="0.25">
      <c r="A322" s="21" t="s">
        <v>323</v>
      </c>
      <c r="B322" s="24" t="s">
        <v>311</v>
      </c>
      <c r="C322" s="25">
        <v>610</v>
      </c>
      <c r="D322" s="26">
        <f>SUM(D323:D325)</f>
        <v>168461.56</v>
      </c>
      <c r="E322" s="26">
        <f>SUM(E323:E325)</f>
        <v>0</v>
      </c>
      <c r="F322" s="26">
        <f>SUM(F323:F325)</f>
        <v>0</v>
      </c>
      <c r="G322" s="26" t="s">
        <v>24</v>
      </c>
    </row>
    <row r="323" spans="1:12" s="2" customFormat="1" ht="38.25" x14ac:dyDescent="0.25">
      <c r="A323" s="51" t="s">
        <v>107</v>
      </c>
      <c r="B323" s="50" t="s">
        <v>319</v>
      </c>
      <c r="C323" s="39">
        <v>610</v>
      </c>
      <c r="D323" s="40"/>
      <c r="E323" s="40"/>
      <c r="F323" s="40"/>
      <c r="G323" s="40" t="s">
        <v>24</v>
      </c>
      <c r="L323" s="148"/>
    </row>
    <row r="324" spans="1:12" s="2" customFormat="1" x14ac:dyDescent="0.25">
      <c r="A324" s="51" t="s">
        <v>108</v>
      </c>
      <c r="B324" s="50" t="s">
        <v>320</v>
      </c>
      <c r="C324" s="39">
        <v>610</v>
      </c>
      <c r="D324" s="40">
        <v>168461.56</v>
      </c>
      <c r="E324" s="40"/>
      <c r="F324" s="40"/>
      <c r="G324" s="40" t="s">
        <v>24</v>
      </c>
      <c r="L324" s="148"/>
    </row>
    <row r="325" spans="1:12" s="2" customFormat="1" x14ac:dyDescent="0.25">
      <c r="A325" s="51" t="s">
        <v>44</v>
      </c>
      <c r="B325" s="50" t="s">
        <v>321</v>
      </c>
      <c r="C325" s="39">
        <v>610</v>
      </c>
      <c r="D325" s="40"/>
      <c r="E325" s="40"/>
      <c r="F325" s="40"/>
      <c r="G325" s="40" t="s">
        <v>24</v>
      </c>
      <c r="L325" s="148"/>
    </row>
    <row r="326" spans="1:12" s="2" customFormat="1" ht="18" customHeight="1" x14ac:dyDescent="0.25">
      <c r="A326" s="21" t="s">
        <v>318</v>
      </c>
      <c r="B326" s="50" t="s">
        <v>322</v>
      </c>
      <c r="C326" s="39"/>
      <c r="D326" s="40"/>
      <c r="E326" s="40"/>
      <c r="F326" s="40"/>
      <c r="G326" s="40" t="s">
        <v>24</v>
      </c>
      <c r="L326" s="148"/>
    </row>
    <row r="327" spans="1:12" ht="24" customHeight="1" x14ac:dyDescent="0.25">
      <c r="A327" s="7"/>
      <c r="H327" s="75">
        <f>D26+D34+D42-D91+D315-D320</f>
        <v>2.3865140974521637E-9</v>
      </c>
      <c r="I327" s="75">
        <f>E26+E34+E42-E91+E315-E320</f>
        <v>0</v>
      </c>
      <c r="J327" s="75">
        <f>F26+F34+F42-F91+F315-F320</f>
        <v>0</v>
      </c>
      <c r="K327" s="172" t="s">
        <v>325</v>
      </c>
    </row>
    <row r="328" spans="1:12" x14ac:dyDescent="0.25">
      <c r="A328" s="136" t="s">
        <v>437</v>
      </c>
      <c r="B328" s="3"/>
      <c r="C328" s="3"/>
      <c r="D328" s="3"/>
      <c r="E328" s="3"/>
      <c r="F328" s="3"/>
      <c r="G328" s="3"/>
      <c r="K328" s="172"/>
    </row>
    <row r="329" spans="1:12" x14ac:dyDescent="0.25">
      <c r="A329" s="136" t="s">
        <v>438</v>
      </c>
      <c r="B329" s="3"/>
      <c r="C329" s="3"/>
      <c r="D329" s="3"/>
      <c r="E329" s="3"/>
      <c r="F329" s="3"/>
      <c r="G329" s="3"/>
      <c r="K329" s="172"/>
    </row>
    <row r="330" spans="1:12" x14ac:dyDescent="0.25">
      <c r="A330" s="136" t="s">
        <v>439</v>
      </c>
      <c r="B330" s="3"/>
      <c r="C330" s="3"/>
      <c r="D330" s="3"/>
      <c r="E330" s="3"/>
      <c r="F330" s="3"/>
      <c r="G330" s="3"/>
      <c r="K330" s="172"/>
    </row>
    <row r="331" spans="1:12" x14ac:dyDescent="0.25">
      <c r="A331" s="136" t="s">
        <v>94</v>
      </c>
      <c r="B331" s="3"/>
      <c r="C331" s="3"/>
      <c r="D331" s="3"/>
      <c r="E331" s="3"/>
      <c r="F331" s="3"/>
      <c r="G331" s="3"/>
      <c r="K331" s="172"/>
    </row>
    <row r="332" spans="1:12" ht="33.75" customHeight="1" x14ac:dyDescent="0.25">
      <c r="A332" s="176" t="s">
        <v>95</v>
      </c>
      <c r="B332" s="176"/>
      <c r="C332" s="176"/>
      <c r="D332" s="176"/>
      <c r="E332" s="176"/>
      <c r="F332" s="176"/>
      <c r="G332" s="176"/>
    </row>
    <row r="333" spans="1:12" x14ac:dyDescent="0.25">
      <c r="A333" s="136" t="s">
        <v>96</v>
      </c>
      <c r="B333" s="3"/>
      <c r="C333" s="3"/>
      <c r="D333" s="3"/>
      <c r="E333" s="3"/>
      <c r="F333" s="3"/>
      <c r="G333" s="3"/>
    </row>
    <row r="334" spans="1:12" ht="26.25" customHeight="1" x14ac:dyDescent="0.25">
      <c r="A334" s="176" t="s">
        <v>97</v>
      </c>
      <c r="B334" s="176"/>
      <c r="C334" s="176"/>
      <c r="D334" s="176"/>
      <c r="E334" s="176"/>
      <c r="F334" s="176"/>
      <c r="G334" s="176"/>
    </row>
    <row r="335" spans="1:12" ht="27" customHeight="1" x14ac:dyDescent="0.25">
      <c r="A335" s="176" t="s">
        <v>98</v>
      </c>
      <c r="B335" s="176"/>
      <c r="C335" s="176"/>
      <c r="D335" s="176"/>
      <c r="E335" s="176"/>
      <c r="F335" s="176"/>
      <c r="G335" s="176"/>
    </row>
    <row r="336" spans="1:12" ht="42.75" customHeight="1" x14ac:dyDescent="0.25">
      <c r="A336" s="173" t="s">
        <v>440</v>
      </c>
      <c r="B336" s="173"/>
      <c r="C336" s="173"/>
      <c r="D336" s="173"/>
      <c r="E336" s="173"/>
      <c r="F336" s="173"/>
      <c r="G336" s="173"/>
    </row>
    <row r="337" spans="1:7" ht="52.5" customHeight="1" x14ac:dyDescent="0.25">
      <c r="A337" s="173" t="s">
        <v>441</v>
      </c>
      <c r="B337" s="173"/>
      <c r="C337" s="173"/>
      <c r="D337" s="173"/>
      <c r="E337" s="173"/>
      <c r="F337" s="173"/>
      <c r="G337" s="173"/>
    </row>
    <row r="338" spans="1:7" ht="29.25" customHeight="1" x14ac:dyDescent="0.25">
      <c r="A338" s="173" t="s">
        <v>442</v>
      </c>
      <c r="B338" s="173"/>
      <c r="C338" s="173"/>
      <c r="D338" s="173"/>
      <c r="E338" s="173"/>
      <c r="F338" s="173"/>
      <c r="G338" s="173"/>
    </row>
    <row r="339" spans="1:7" x14ac:dyDescent="0.25">
      <c r="A339" s="137" t="s">
        <v>443</v>
      </c>
      <c r="B339" s="138"/>
      <c r="C339" s="138"/>
      <c r="D339" s="138"/>
      <c r="E339" s="138"/>
      <c r="F339" s="138"/>
      <c r="G339" s="138"/>
    </row>
    <row r="340" spans="1:7" ht="56.25" customHeight="1" x14ac:dyDescent="0.25">
      <c r="A340" s="173" t="s">
        <v>444</v>
      </c>
      <c r="B340" s="173"/>
      <c r="C340" s="173"/>
      <c r="D340" s="173"/>
      <c r="E340" s="173"/>
      <c r="F340" s="173"/>
      <c r="G340" s="173"/>
    </row>
    <row r="341" spans="1:7" x14ac:dyDescent="0.25">
      <c r="A341" s="7"/>
    </row>
    <row r="342" spans="1:7" x14ac:dyDescent="0.25">
      <c r="A342" s="7"/>
    </row>
    <row r="343" spans="1:7" x14ac:dyDescent="0.25">
      <c r="A343" s="7"/>
    </row>
    <row r="344" spans="1:7" x14ac:dyDescent="0.25">
      <c r="A344" s="7"/>
    </row>
    <row r="345" spans="1:7" x14ac:dyDescent="0.25">
      <c r="A345" s="7"/>
    </row>
    <row r="346" spans="1:7" x14ac:dyDescent="0.25">
      <c r="A346" s="7"/>
    </row>
    <row r="347" spans="1:7" x14ac:dyDescent="0.25">
      <c r="A347" s="7"/>
    </row>
    <row r="348" spans="1:7" x14ac:dyDescent="0.25">
      <c r="A348" s="7"/>
    </row>
    <row r="349" spans="1:7" x14ac:dyDescent="0.25">
      <c r="A349" s="7"/>
    </row>
    <row r="350" spans="1:7" x14ac:dyDescent="0.25">
      <c r="A350" s="7"/>
    </row>
    <row r="351" spans="1:7" x14ac:dyDescent="0.25">
      <c r="A351" s="7"/>
    </row>
    <row r="352" spans="1:7"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sheetData>
  <mergeCells count="23">
    <mergeCell ref="B14:E14"/>
    <mergeCell ref="B18:E18"/>
    <mergeCell ref="E2:G2"/>
    <mergeCell ref="E5:G5"/>
    <mergeCell ref="F7:G7"/>
    <mergeCell ref="E4:G4"/>
    <mergeCell ref="F6:G6"/>
    <mergeCell ref="K327:K331"/>
    <mergeCell ref="A338:G338"/>
    <mergeCell ref="A340:G340"/>
    <mergeCell ref="A9:G9"/>
    <mergeCell ref="A10:G10"/>
    <mergeCell ref="A11:G11"/>
    <mergeCell ref="A20:G20"/>
    <mergeCell ref="A334:G334"/>
    <mergeCell ref="A332:G332"/>
    <mergeCell ref="A335:G335"/>
    <mergeCell ref="A336:G336"/>
    <mergeCell ref="A337:G337"/>
    <mergeCell ref="A22:A24"/>
    <mergeCell ref="B22:B24"/>
    <mergeCell ref="C22:C24"/>
    <mergeCell ref="D22:G22"/>
  </mergeCells>
  <pageMargins left="0.23622047244094491" right="0.23622047244094491" top="0.55118110236220474" bottom="0.74803149606299213" header="0.31496062992125984" footer="0.31496062992125984"/>
  <pageSetup paperSize="9" orientation="landscape"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53"/>
  <sheetViews>
    <sheetView view="pageBreakPreview" topLeftCell="A28" zoomScale="110" zoomScaleNormal="100" zoomScaleSheetLayoutView="110" workbookViewId="0">
      <selection activeCell="B42" sqref="B42"/>
    </sheetView>
  </sheetViews>
  <sheetFormatPr defaultRowHeight="15" x14ac:dyDescent="0.25"/>
  <cols>
    <col min="1" max="1" width="5.140625" style="78" customWidth="1"/>
    <col min="2" max="2" width="63.28515625" style="81" customWidth="1"/>
    <col min="3" max="3" width="10.140625" style="78" customWidth="1"/>
    <col min="4" max="4" width="7.85546875" style="131" customWidth="1"/>
    <col min="5" max="5" width="10.85546875" style="131" customWidth="1"/>
    <col min="6" max="6" width="14" style="131" customWidth="1"/>
    <col min="7" max="7" width="15.42578125" style="132" customWidth="1"/>
    <col min="8" max="9" width="12.5703125" style="132" customWidth="1"/>
    <col min="10" max="10" width="10.85546875" style="77" customWidth="1"/>
    <col min="11" max="14" width="9.140625" style="77"/>
    <col min="15" max="15" width="0" style="77" hidden="1" customWidth="1"/>
    <col min="16" max="16384" width="9.140625" style="77"/>
  </cols>
  <sheetData>
    <row r="1" spans="1:15" ht="23.25" customHeight="1" x14ac:dyDescent="0.25">
      <c r="A1" s="189" t="s">
        <v>327</v>
      </c>
      <c r="B1" s="189"/>
      <c r="C1" s="189"/>
      <c r="D1" s="189"/>
      <c r="E1" s="189"/>
      <c r="F1" s="189"/>
      <c r="G1" s="189"/>
      <c r="H1" s="189"/>
      <c r="I1" s="189"/>
      <c r="J1" s="76"/>
      <c r="K1" s="76"/>
      <c r="L1" s="76"/>
      <c r="M1" s="76"/>
      <c r="N1" s="76"/>
      <c r="O1" s="76"/>
    </row>
    <row r="2" spans="1:15" ht="45" customHeight="1" x14ac:dyDescent="0.25">
      <c r="A2" s="194" t="s">
        <v>328</v>
      </c>
      <c r="B2" s="191" t="s">
        <v>14</v>
      </c>
      <c r="C2" s="194" t="s">
        <v>329</v>
      </c>
      <c r="D2" s="195" t="s">
        <v>330</v>
      </c>
      <c r="E2" s="195" t="s">
        <v>421</v>
      </c>
      <c r="F2" s="190" t="s">
        <v>17</v>
      </c>
      <c r="G2" s="190"/>
      <c r="H2" s="190"/>
      <c r="I2" s="190"/>
    </row>
    <row r="3" spans="1:15" ht="23.25" customHeight="1" x14ac:dyDescent="0.25">
      <c r="A3" s="194"/>
      <c r="B3" s="192"/>
      <c r="C3" s="194"/>
      <c r="D3" s="195"/>
      <c r="E3" s="195"/>
      <c r="F3" s="114" t="s">
        <v>459</v>
      </c>
      <c r="G3" s="114" t="s">
        <v>460</v>
      </c>
      <c r="H3" s="114" t="s">
        <v>461</v>
      </c>
      <c r="I3" s="114" t="s">
        <v>466</v>
      </c>
    </row>
    <row r="4" spans="1:15" ht="36" x14ac:dyDescent="0.25">
      <c r="A4" s="194"/>
      <c r="B4" s="193"/>
      <c r="C4" s="194"/>
      <c r="D4" s="195"/>
      <c r="E4" s="195"/>
      <c r="F4" s="115" t="s">
        <v>18</v>
      </c>
      <c r="G4" s="115" t="s">
        <v>19</v>
      </c>
      <c r="H4" s="115" t="s">
        <v>20</v>
      </c>
      <c r="I4" s="115" t="s">
        <v>21</v>
      </c>
    </row>
    <row r="5" spans="1:15" s="78" customFormat="1" x14ac:dyDescent="0.25">
      <c r="A5" s="79">
        <v>1</v>
      </c>
      <c r="B5" s="80">
        <v>2</v>
      </c>
      <c r="C5" s="79">
        <v>3</v>
      </c>
      <c r="D5" s="116">
        <v>4</v>
      </c>
      <c r="E5" s="117" t="s">
        <v>365</v>
      </c>
      <c r="F5" s="116">
        <v>5</v>
      </c>
      <c r="G5" s="116">
        <v>6</v>
      </c>
      <c r="H5" s="116">
        <v>7</v>
      </c>
      <c r="I5" s="116">
        <v>8</v>
      </c>
      <c r="J5" s="139" t="s">
        <v>449</v>
      </c>
    </row>
    <row r="6" spans="1:15" s="76" customFormat="1" ht="16.5" x14ac:dyDescent="0.25">
      <c r="A6" s="88">
        <v>1</v>
      </c>
      <c r="B6" s="89" t="s">
        <v>331</v>
      </c>
      <c r="C6" s="90">
        <v>26000</v>
      </c>
      <c r="D6" s="118" t="s">
        <v>24</v>
      </c>
      <c r="E6" s="118"/>
      <c r="F6" s="119">
        <f>SUM(F7:F9,F13)</f>
        <v>72369433.849999994</v>
      </c>
      <c r="G6" s="119">
        <f>SUM(G7:G9,G13)</f>
        <v>32610730</v>
      </c>
      <c r="H6" s="119">
        <f>SUM(H7:H9,H13)</f>
        <v>32610730</v>
      </c>
      <c r="I6" s="119">
        <f t="shared" ref="I6" si="0">SUM(I7:I9,I13)</f>
        <v>32610730</v>
      </c>
      <c r="J6" s="145" t="s">
        <v>450</v>
      </c>
    </row>
    <row r="7" spans="1:15" s="94" customFormat="1" ht="134.25" customHeight="1" x14ac:dyDescent="0.25">
      <c r="A7" s="99" t="s">
        <v>332</v>
      </c>
      <c r="B7" s="91" t="s">
        <v>376</v>
      </c>
      <c r="C7" s="93">
        <v>26100</v>
      </c>
      <c r="D7" s="120" t="s">
        <v>24</v>
      </c>
      <c r="E7" s="120"/>
      <c r="F7" s="121"/>
      <c r="G7" s="122"/>
      <c r="H7" s="122"/>
      <c r="I7" s="122"/>
    </row>
    <row r="8" spans="1:15" s="94" customFormat="1" ht="37.5" x14ac:dyDescent="0.25">
      <c r="A8" s="99" t="s">
        <v>333</v>
      </c>
      <c r="B8" s="91" t="s">
        <v>379</v>
      </c>
      <c r="C8" s="93">
        <v>26200</v>
      </c>
      <c r="D8" s="120" t="s">
        <v>24</v>
      </c>
      <c r="E8" s="120"/>
      <c r="F8" s="121"/>
      <c r="G8" s="122"/>
      <c r="H8" s="122"/>
      <c r="I8" s="122"/>
    </row>
    <row r="9" spans="1:15" s="94" customFormat="1" ht="37.5" x14ac:dyDescent="0.25">
      <c r="A9" s="99" t="s">
        <v>334</v>
      </c>
      <c r="B9" s="91" t="s">
        <v>378</v>
      </c>
      <c r="C9" s="93">
        <v>26300</v>
      </c>
      <c r="D9" s="120" t="s">
        <v>24</v>
      </c>
      <c r="E9" s="120"/>
      <c r="F9" s="123">
        <f>F10+F12</f>
        <v>14536317.710000001</v>
      </c>
      <c r="G9" s="123">
        <f>G10+G12</f>
        <v>0</v>
      </c>
      <c r="H9" s="123">
        <f>H10+H12</f>
        <v>0</v>
      </c>
      <c r="I9" s="123">
        <f>I10+I12</f>
        <v>0</v>
      </c>
    </row>
    <row r="10" spans="1:15" s="94" customFormat="1" ht="24" x14ac:dyDescent="0.25">
      <c r="A10" s="96" t="s">
        <v>336</v>
      </c>
      <c r="B10" s="97" t="s">
        <v>335</v>
      </c>
      <c r="C10" s="82">
        <v>26310</v>
      </c>
      <c r="D10" s="112" t="s">
        <v>24</v>
      </c>
      <c r="E10" s="112" t="s">
        <v>24</v>
      </c>
      <c r="F10" s="121">
        <f>22085616.87-67399-7481900.16</f>
        <v>14536317.710000001</v>
      </c>
      <c r="G10" s="122"/>
      <c r="H10" s="122"/>
      <c r="I10" s="122"/>
      <c r="O10" s="94" t="s">
        <v>377</v>
      </c>
    </row>
    <row r="11" spans="1:15" s="111" customFormat="1" ht="13.5" x14ac:dyDescent="0.25">
      <c r="A11" s="110"/>
      <c r="B11" s="113" t="s">
        <v>436</v>
      </c>
      <c r="C11" s="112" t="s">
        <v>417</v>
      </c>
      <c r="D11" s="112"/>
      <c r="E11" s="112"/>
      <c r="F11" s="121"/>
      <c r="G11" s="122"/>
      <c r="H11" s="122"/>
      <c r="I11" s="122"/>
      <c r="O11" s="111" t="s">
        <v>377</v>
      </c>
    </row>
    <row r="12" spans="1:15" s="94" customFormat="1" ht="12" x14ac:dyDescent="0.25">
      <c r="A12" s="96" t="s">
        <v>337</v>
      </c>
      <c r="B12" s="97" t="s">
        <v>458</v>
      </c>
      <c r="C12" s="82">
        <v>26320</v>
      </c>
      <c r="D12" s="112" t="s">
        <v>24</v>
      </c>
      <c r="E12" s="112" t="s">
        <v>24</v>
      </c>
      <c r="F12" s="121"/>
      <c r="G12" s="122"/>
      <c r="H12" s="122"/>
      <c r="I12" s="122"/>
      <c r="O12" s="94" t="s">
        <v>377</v>
      </c>
    </row>
    <row r="13" spans="1:15" s="94" customFormat="1" ht="37.5" x14ac:dyDescent="0.25">
      <c r="A13" s="99" t="s">
        <v>339</v>
      </c>
      <c r="B13" s="91" t="s">
        <v>349</v>
      </c>
      <c r="C13" s="93">
        <v>26400</v>
      </c>
      <c r="D13" s="120" t="s">
        <v>24</v>
      </c>
      <c r="E13" s="120"/>
      <c r="F13" s="123">
        <f>F14+F17+F21+F23+F26</f>
        <v>57833116.140000001</v>
      </c>
      <c r="G13" s="123">
        <f>G14+G17+G21+G23+G26</f>
        <v>32610730</v>
      </c>
      <c r="H13" s="123">
        <f>H14+H17+H21+H23+H26</f>
        <v>32610730</v>
      </c>
      <c r="I13" s="123">
        <f>I14+I17+I21+I23+I26</f>
        <v>32610730</v>
      </c>
    </row>
    <row r="14" spans="1:15" s="94" customFormat="1" ht="36" x14ac:dyDescent="0.25">
      <c r="A14" s="92" t="s">
        <v>340</v>
      </c>
      <c r="B14" s="95" t="s">
        <v>338</v>
      </c>
      <c r="C14" s="93">
        <v>26410</v>
      </c>
      <c r="D14" s="120" t="s">
        <v>24</v>
      </c>
      <c r="E14" s="120"/>
      <c r="F14" s="124">
        <f>SUM(F15:F16)</f>
        <v>21432907.370000001</v>
      </c>
      <c r="G14" s="124">
        <f>SUM(G15:G16)</f>
        <v>18495140</v>
      </c>
      <c r="H14" s="124">
        <f>SUM(H15:H16)</f>
        <v>18495140</v>
      </c>
      <c r="I14" s="124">
        <f>SUM(I15:I16)</f>
        <v>18495140</v>
      </c>
      <c r="J14" s="145" t="s">
        <v>451</v>
      </c>
    </row>
    <row r="15" spans="1:15" s="94" customFormat="1" ht="24" x14ac:dyDescent="0.25">
      <c r="A15" s="96" t="s">
        <v>341</v>
      </c>
      <c r="B15" s="97" t="s">
        <v>335</v>
      </c>
      <c r="C15" s="82">
        <v>26411</v>
      </c>
      <c r="D15" s="112" t="s">
        <v>24</v>
      </c>
      <c r="E15" s="112"/>
      <c r="F15" s="121">
        <f>507963.13+8094900+67399+7481900.16+5280745.08</f>
        <v>21432907.370000001</v>
      </c>
      <c r="G15" s="40">
        <f>32610730-14115590</f>
        <v>18495140</v>
      </c>
      <c r="H15" s="40">
        <f>32610730-14115590</f>
        <v>18495140</v>
      </c>
      <c r="I15" s="40">
        <f>32610730-14115590</f>
        <v>18495140</v>
      </c>
      <c r="J15" s="146"/>
    </row>
    <row r="16" spans="1:15" s="94" customFormat="1" ht="13.5" x14ac:dyDescent="0.25">
      <c r="A16" s="96" t="s">
        <v>342</v>
      </c>
      <c r="B16" s="113" t="s">
        <v>457</v>
      </c>
      <c r="C16" s="82">
        <v>26412</v>
      </c>
      <c r="D16" s="112" t="s">
        <v>24</v>
      </c>
      <c r="E16" s="112"/>
      <c r="F16" s="121"/>
      <c r="G16" s="122"/>
      <c r="H16" s="122"/>
      <c r="I16" s="122"/>
      <c r="J16" s="146"/>
    </row>
    <row r="17" spans="1:15" s="94" customFormat="1" ht="27.75" customHeight="1" x14ac:dyDescent="0.25">
      <c r="A17" s="92" t="s">
        <v>344</v>
      </c>
      <c r="B17" s="95" t="s">
        <v>343</v>
      </c>
      <c r="C17" s="93">
        <v>26420</v>
      </c>
      <c r="D17" s="120" t="s">
        <v>24</v>
      </c>
      <c r="E17" s="120"/>
      <c r="F17" s="124">
        <f>F18+F20</f>
        <v>24457783.48</v>
      </c>
      <c r="G17" s="124">
        <f t="shared" ref="G17:I17" si="1">G18+G20</f>
        <v>0</v>
      </c>
      <c r="H17" s="124">
        <f t="shared" si="1"/>
        <v>0</v>
      </c>
      <c r="I17" s="124">
        <f t="shared" si="1"/>
        <v>0</v>
      </c>
      <c r="J17" s="145" t="s">
        <v>452</v>
      </c>
    </row>
    <row r="18" spans="1:15" s="94" customFormat="1" ht="24" x14ac:dyDescent="0.25">
      <c r="A18" s="96" t="s">
        <v>345</v>
      </c>
      <c r="B18" s="97" t="s">
        <v>335</v>
      </c>
      <c r="C18" s="82">
        <v>26421</v>
      </c>
      <c r="D18" s="112" t="s">
        <v>24</v>
      </c>
      <c r="E18" s="112"/>
      <c r="F18" s="121">
        <v>24457783.48</v>
      </c>
      <c r="G18" s="122"/>
      <c r="H18" s="122"/>
      <c r="I18" s="122"/>
      <c r="J18" s="146"/>
    </row>
    <row r="19" spans="1:15" s="111" customFormat="1" ht="13.5" x14ac:dyDescent="0.25">
      <c r="A19" s="110"/>
      <c r="B19" s="113" t="s">
        <v>436</v>
      </c>
      <c r="C19" s="112" t="s">
        <v>418</v>
      </c>
      <c r="D19" s="112" t="s">
        <v>24</v>
      </c>
      <c r="E19" s="112"/>
      <c r="F19" s="121"/>
      <c r="G19" s="122"/>
      <c r="H19" s="122"/>
      <c r="I19" s="122"/>
      <c r="J19" s="147"/>
      <c r="O19" s="111" t="s">
        <v>377</v>
      </c>
    </row>
    <row r="20" spans="1:15" s="94" customFormat="1" ht="13.5" x14ac:dyDescent="0.25">
      <c r="A20" s="96" t="s">
        <v>346</v>
      </c>
      <c r="B20" s="97" t="s">
        <v>350</v>
      </c>
      <c r="C20" s="82">
        <v>26422</v>
      </c>
      <c r="D20" s="112" t="s">
        <v>24</v>
      </c>
      <c r="E20" s="112"/>
      <c r="F20" s="121"/>
      <c r="G20" s="122"/>
      <c r="H20" s="122"/>
      <c r="I20" s="122"/>
      <c r="J20" s="146"/>
    </row>
    <row r="21" spans="1:15" s="94" customFormat="1" ht="25.5" x14ac:dyDescent="0.25">
      <c r="A21" s="96" t="s">
        <v>347</v>
      </c>
      <c r="B21" s="97" t="s">
        <v>351</v>
      </c>
      <c r="C21" s="82">
        <v>26430</v>
      </c>
      <c r="D21" s="112" t="s">
        <v>24</v>
      </c>
      <c r="E21" s="112"/>
      <c r="F21" s="121"/>
      <c r="G21" s="122"/>
      <c r="H21" s="122"/>
      <c r="I21" s="122"/>
      <c r="J21" s="146"/>
    </row>
    <row r="22" spans="1:15" s="111" customFormat="1" ht="13.5" x14ac:dyDescent="0.25">
      <c r="A22" s="110"/>
      <c r="B22" s="113" t="s">
        <v>436</v>
      </c>
      <c r="C22" s="112" t="s">
        <v>419</v>
      </c>
      <c r="D22" s="112" t="s">
        <v>24</v>
      </c>
      <c r="E22" s="112"/>
      <c r="F22" s="121"/>
      <c r="G22" s="122"/>
      <c r="H22" s="122"/>
      <c r="I22" s="122"/>
      <c r="J22" s="147"/>
      <c r="O22" s="111" t="s">
        <v>377</v>
      </c>
    </row>
    <row r="23" spans="1:15" x14ac:dyDescent="0.25">
      <c r="A23" s="85" t="s">
        <v>353</v>
      </c>
      <c r="B23" s="86" t="s">
        <v>352</v>
      </c>
      <c r="C23" s="87">
        <v>26440</v>
      </c>
      <c r="D23" s="125" t="s">
        <v>24</v>
      </c>
      <c r="E23" s="125"/>
      <c r="F23" s="126">
        <f>SUM(F24:F25)</f>
        <v>0</v>
      </c>
      <c r="G23" s="126">
        <f>SUM(G24:G25)</f>
        <v>0</v>
      </c>
      <c r="H23" s="126">
        <f t="shared" ref="H23" si="2">SUM(H24:H25)</f>
        <v>0</v>
      </c>
      <c r="I23" s="126">
        <f t="shared" ref="I23" si="3">SUM(I24:I25)</f>
        <v>0</v>
      </c>
      <c r="J23" s="146"/>
    </row>
    <row r="24" spans="1:15" ht="24" x14ac:dyDescent="0.25">
      <c r="A24" s="84" t="s">
        <v>354</v>
      </c>
      <c r="B24" s="97" t="s">
        <v>335</v>
      </c>
      <c r="C24" s="83">
        <v>26441</v>
      </c>
      <c r="D24" s="127" t="s">
        <v>24</v>
      </c>
      <c r="E24" s="127"/>
      <c r="F24" s="128"/>
      <c r="G24" s="129"/>
      <c r="H24" s="129"/>
      <c r="I24" s="129"/>
      <c r="J24" s="146"/>
    </row>
    <row r="25" spans="1:15" x14ac:dyDescent="0.25">
      <c r="A25" s="84" t="s">
        <v>355</v>
      </c>
      <c r="B25" s="97" t="s">
        <v>348</v>
      </c>
      <c r="C25" s="83">
        <v>26442</v>
      </c>
      <c r="D25" s="127" t="s">
        <v>24</v>
      </c>
      <c r="E25" s="127"/>
      <c r="F25" s="128"/>
      <c r="G25" s="129"/>
      <c r="H25" s="129"/>
      <c r="I25" s="129"/>
      <c r="J25" s="146"/>
    </row>
    <row r="26" spans="1:15" x14ac:dyDescent="0.25">
      <c r="A26" s="85" t="s">
        <v>356</v>
      </c>
      <c r="B26" s="86" t="s">
        <v>357</v>
      </c>
      <c r="C26" s="87">
        <v>26450</v>
      </c>
      <c r="D26" s="125" t="s">
        <v>24</v>
      </c>
      <c r="E26" s="125"/>
      <c r="F26" s="126">
        <f>F27+F29</f>
        <v>11942425.289999999</v>
      </c>
      <c r="G26" s="126">
        <f t="shared" ref="G26:I26" si="4">G27+G29</f>
        <v>14115590</v>
      </c>
      <c r="H26" s="126">
        <f t="shared" si="4"/>
        <v>14115590</v>
      </c>
      <c r="I26" s="126">
        <f t="shared" si="4"/>
        <v>14115590</v>
      </c>
      <c r="J26" s="145" t="s">
        <v>453</v>
      </c>
    </row>
    <row r="27" spans="1:15" ht="24" x14ac:dyDescent="0.25">
      <c r="A27" s="84" t="s">
        <v>358</v>
      </c>
      <c r="B27" s="97" t="s">
        <v>335</v>
      </c>
      <c r="C27" s="83">
        <v>26451</v>
      </c>
      <c r="D27" s="127" t="s">
        <v>24</v>
      </c>
      <c r="E27" s="127"/>
      <c r="F27" s="128">
        <f>11706660+235765.29-2000000</f>
        <v>9942425.2899999991</v>
      </c>
      <c r="G27" s="18">
        <v>14115590</v>
      </c>
      <c r="H27" s="18">
        <v>14115590</v>
      </c>
      <c r="I27" s="129">
        <v>14115590</v>
      </c>
      <c r="J27" s="146"/>
    </row>
    <row r="28" spans="1:15" s="111" customFormat="1" ht="13.5" x14ac:dyDescent="0.25">
      <c r="A28" s="110"/>
      <c r="B28" s="113" t="s">
        <v>436</v>
      </c>
      <c r="C28" s="112" t="s">
        <v>420</v>
      </c>
      <c r="D28" s="112" t="s">
        <v>24</v>
      </c>
      <c r="E28" s="112"/>
      <c r="F28" s="121"/>
      <c r="G28" s="122"/>
      <c r="H28" s="122"/>
      <c r="I28" s="122"/>
      <c r="O28" s="111" t="s">
        <v>377</v>
      </c>
    </row>
    <row r="29" spans="1:15" x14ac:dyDescent="0.25">
      <c r="A29" s="84" t="s">
        <v>359</v>
      </c>
      <c r="B29" s="97" t="s">
        <v>456</v>
      </c>
      <c r="C29" s="83">
        <v>26452</v>
      </c>
      <c r="D29" s="127" t="s">
        <v>24</v>
      </c>
      <c r="E29" s="127"/>
      <c r="F29" s="128">
        <v>2000000</v>
      </c>
      <c r="G29" s="129"/>
      <c r="H29" s="129"/>
      <c r="I29" s="129"/>
    </row>
    <row r="30" spans="1:15" ht="32.25" x14ac:dyDescent="0.25">
      <c r="A30" s="98" t="s">
        <v>362</v>
      </c>
      <c r="B30" s="86" t="s">
        <v>380</v>
      </c>
      <c r="C30" s="87">
        <v>26500</v>
      </c>
      <c r="D30" s="125" t="s">
        <v>24</v>
      </c>
      <c r="E30" s="125"/>
      <c r="F30" s="130">
        <f>F13-F16-F20-F25-F29</f>
        <v>55833116.140000001</v>
      </c>
      <c r="G30" s="130">
        <f>G13-G16-G20-G25-G29</f>
        <v>32610730</v>
      </c>
      <c r="H30" s="130">
        <f>H13-H16-H20-H25-H29</f>
        <v>32610730</v>
      </c>
      <c r="I30" s="130">
        <f>I13-I16-I20-I25-I29</f>
        <v>32610730</v>
      </c>
      <c r="J30" s="198">
        <f>F30-F31</f>
        <v>0</v>
      </c>
      <c r="K30" s="199">
        <f t="shared" ref="K30:M30" si="5">G30-G31</f>
        <v>0</v>
      </c>
      <c r="L30" s="199">
        <f t="shared" si="5"/>
        <v>0</v>
      </c>
      <c r="M30" s="199">
        <f t="shared" si="5"/>
        <v>0</v>
      </c>
      <c r="N30" s="189" t="s">
        <v>324</v>
      </c>
    </row>
    <row r="31" spans="1:15" x14ac:dyDescent="0.25">
      <c r="A31" s="85"/>
      <c r="B31" s="86" t="s">
        <v>360</v>
      </c>
      <c r="C31" s="87">
        <v>26510</v>
      </c>
      <c r="D31" s="125"/>
      <c r="E31" s="125"/>
      <c r="F31" s="126">
        <f>F15+F18+F21+F24+F27</f>
        <v>55833116.140000001</v>
      </c>
      <c r="G31" s="126">
        <f>G15+G18+G21+G24+G27</f>
        <v>32610730</v>
      </c>
      <c r="H31" s="126">
        <f>H15+H18+H21+H24+H27</f>
        <v>32610730</v>
      </c>
      <c r="I31" s="126">
        <f>I15+I18+I21+I24+I27</f>
        <v>32610730</v>
      </c>
      <c r="J31" s="198"/>
      <c r="K31" s="199"/>
      <c r="L31" s="199"/>
      <c r="M31" s="199"/>
      <c r="N31" s="189"/>
    </row>
    <row r="32" spans="1:15" ht="31.5" x14ac:dyDescent="0.25">
      <c r="A32" s="98" t="s">
        <v>363</v>
      </c>
      <c r="B32" s="100" t="s">
        <v>361</v>
      </c>
      <c r="C32" s="87">
        <v>26600</v>
      </c>
      <c r="D32" s="125" t="s">
        <v>24</v>
      </c>
      <c r="E32" s="125"/>
      <c r="F32" s="130">
        <f>F13-F15-F18-F21-F24-F27</f>
        <v>1999999.9999999963</v>
      </c>
      <c r="G32" s="130">
        <f>G13-G15-G18-G21-G24-G27</f>
        <v>0</v>
      </c>
      <c r="H32" s="130">
        <f>H13-H15-H18-H21-H24-H27</f>
        <v>0</v>
      </c>
      <c r="I32" s="130">
        <f>I13-I15-I18-I21-I24-I27</f>
        <v>0</v>
      </c>
      <c r="J32" s="198">
        <f>F32-F33</f>
        <v>-3.7252902984619141E-9</v>
      </c>
      <c r="K32" s="199">
        <f t="shared" ref="K32" si="6">G32-G33</f>
        <v>0</v>
      </c>
      <c r="L32" s="199">
        <f t="shared" ref="L32" si="7">H32-H33</f>
        <v>0</v>
      </c>
      <c r="M32" s="199">
        <f t="shared" ref="M32" si="8">I32-I33</f>
        <v>0</v>
      </c>
      <c r="N32" s="189" t="s">
        <v>324</v>
      </c>
    </row>
    <row r="33" spans="1:16" x14ac:dyDescent="0.25">
      <c r="A33" s="85"/>
      <c r="B33" s="86" t="s">
        <v>360</v>
      </c>
      <c r="C33" s="87"/>
      <c r="D33" s="125"/>
      <c r="E33" s="125"/>
      <c r="F33" s="126">
        <f>F16+F20+F25+F29</f>
        <v>2000000</v>
      </c>
      <c r="G33" s="126">
        <f>G16+G20+G25+G29</f>
        <v>0</v>
      </c>
      <c r="H33" s="126">
        <f>H16+H20+H25+H29</f>
        <v>0</v>
      </c>
      <c r="I33" s="126">
        <f>I16+I20+I25+I29</f>
        <v>0</v>
      </c>
      <c r="J33" s="198"/>
      <c r="K33" s="199"/>
      <c r="L33" s="199"/>
      <c r="M33" s="199"/>
      <c r="N33" s="189"/>
    </row>
    <row r="34" spans="1:16" ht="36.75" customHeight="1" x14ac:dyDescent="0.25">
      <c r="A34" s="98" t="s">
        <v>364</v>
      </c>
      <c r="B34" s="86" t="s">
        <v>381</v>
      </c>
      <c r="C34" s="87">
        <v>26700</v>
      </c>
      <c r="D34" s="125" t="s">
        <v>24</v>
      </c>
      <c r="E34" s="125"/>
      <c r="F34" s="130">
        <f>SUM(F35:F36)</f>
        <v>72369433.849999994</v>
      </c>
      <c r="G34" s="130">
        <f t="shared" ref="G34:I34" si="9">SUM(G35:G36)</f>
        <v>32610730</v>
      </c>
      <c r="H34" s="130">
        <f t="shared" si="9"/>
        <v>32610730</v>
      </c>
      <c r="I34" s="130">
        <f t="shared" si="9"/>
        <v>32610730</v>
      </c>
      <c r="J34" s="109">
        <f>F34-F9-F13</f>
        <v>0</v>
      </c>
      <c r="K34" s="109">
        <f>G34-G9-G13</f>
        <v>0</v>
      </c>
      <c r="L34" s="109">
        <f>H34-H9-H13</f>
        <v>0</v>
      </c>
      <c r="M34" s="109">
        <f>I34-I9-I13</f>
        <v>0</v>
      </c>
      <c r="N34" s="189" t="s">
        <v>324</v>
      </c>
      <c r="O34" s="94" t="s">
        <v>377</v>
      </c>
      <c r="P34" s="76"/>
    </row>
    <row r="35" spans="1:16" ht="24" x14ac:dyDescent="0.25">
      <c r="A35" s="85" t="s">
        <v>365</v>
      </c>
      <c r="B35" s="95" t="s">
        <v>335</v>
      </c>
      <c r="C35" s="87">
        <v>26710</v>
      </c>
      <c r="D35" s="125" t="s">
        <v>24</v>
      </c>
      <c r="E35" s="125"/>
      <c r="F35" s="126">
        <f>F10+F15+F18+F21+F24+F27</f>
        <v>70369433.849999994</v>
      </c>
      <c r="G35" s="126">
        <f>G10+G15+G18+G21+G24+G27</f>
        <v>32610730</v>
      </c>
      <c r="H35" s="126">
        <f>H10+H15+H18+H21+H24+H27</f>
        <v>32610730</v>
      </c>
      <c r="I35" s="126">
        <f>I10+I15+I18+I21+I24+I27</f>
        <v>32610730</v>
      </c>
      <c r="N35" s="189"/>
      <c r="O35" s="94" t="s">
        <v>377</v>
      </c>
    </row>
    <row r="36" spans="1:16" x14ac:dyDescent="0.25">
      <c r="A36" s="85" t="s">
        <v>366</v>
      </c>
      <c r="B36" s="95" t="s">
        <v>458</v>
      </c>
      <c r="C36" s="87">
        <v>26720</v>
      </c>
      <c r="D36" s="125" t="s">
        <v>24</v>
      </c>
      <c r="E36" s="125"/>
      <c r="F36" s="126">
        <f>F12+F16+F20+F25+F29</f>
        <v>2000000</v>
      </c>
      <c r="G36" s="126">
        <f>G12+G16+G20+G25+G29</f>
        <v>0</v>
      </c>
      <c r="H36" s="126">
        <f>H12+H16+H20+H25+H29</f>
        <v>0</v>
      </c>
      <c r="I36" s="126">
        <f>I12+I16+I20+I25+I29</f>
        <v>0</v>
      </c>
      <c r="O36" s="94" t="s">
        <v>377</v>
      </c>
    </row>
    <row r="37" spans="1:16" ht="14.25" customHeight="1" x14ac:dyDescent="0.25"/>
    <row r="38" spans="1:16" ht="14.25" customHeight="1" x14ac:dyDescent="0.25">
      <c r="B38" s="101" t="s">
        <v>369</v>
      </c>
      <c r="C38" s="102"/>
      <c r="D38" s="196" t="s">
        <v>485</v>
      </c>
      <c r="E38" s="196"/>
      <c r="F38" s="196"/>
    </row>
    <row r="39" spans="1:16" ht="14.25" customHeight="1" x14ac:dyDescent="0.25">
      <c r="B39" s="101"/>
      <c r="C39" s="106" t="s">
        <v>2</v>
      </c>
      <c r="D39" s="200" t="s">
        <v>3</v>
      </c>
      <c r="E39" s="200"/>
      <c r="F39" s="200"/>
    </row>
    <row r="40" spans="1:16" ht="33" x14ac:dyDescent="0.25">
      <c r="B40" s="101" t="s">
        <v>368</v>
      </c>
      <c r="C40" s="102"/>
      <c r="D40" s="196" t="s">
        <v>478</v>
      </c>
      <c r="E40" s="196"/>
      <c r="F40" s="196"/>
    </row>
    <row r="41" spans="1:16" ht="17.25" customHeight="1" x14ac:dyDescent="0.25">
      <c r="B41" s="104"/>
      <c r="C41" s="106" t="s">
        <v>2</v>
      </c>
      <c r="D41" s="200" t="s">
        <v>3</v>
      </c>
      <c r="E41" s="200"/>
      <c r="F41" s="200"/>
    </row>
    <row r="42" spans="1:16" ht="17.25" customHeight="1" x14ac:dyDescent="0.25">
      <c r="B42" s="158" t="s">
        <v>480</v>
      </c>
      <c r="C42" s="102"/>
      <c r="D42" s="197" t="s">
        <v>478</v>
      </c>
      <c r="E42" s="197"/>
      <c r="F42" s="197"/>
    </row>
    <row r="43" spans="1:16" ht="17.25" customHeight="1" x14ac:dyDescent="0.25">
      <c r="B43" s="103" t="s">
        <v>367</v>
      </c>
      <c r="C43" s="106" t="s">
        <v>2</v>
      </c>
      <c r="D43" s="200" t="s">
        <v>3</v>
      </c>
      <c r="E43" s="200"/>
      <c r="F43" s="200"/>
    </row>
    <row r="44" spans="1:16" ht="17.25" customHeight="1" x14ac:dyDescent="0.2">
      <c r="B44" s="108" t="s">
        <v>479</v>
      </c>
      <c r="C44" s="105"/>
      <c r="D44" s="133"/>
      <c r="E44" s="133"/>
    </row>
    <row r="45" spans="1:16" ht="12" customHeight="1" x14ac:dyDescent="0.25">
      <c r="A45" s="107"/>
      <c r="B45" s="134"/>
    </row>
    <row r="46" spans="1:16" ht="31.5" customHeight="1" x14ac:dyDescent="0.25">
      <c r="A46" s="187" t="s">
        <v>415</v>
      </c>
      <c r="B46" s="188"/>
      <c r="C46" s="188"/>
      <c r="D46" s="188"/>
      <c r="E46" s="188"/>
      <c r="F46" s="188"/>
      <c r="G46" s="188"/>
      <c r="H46" s="188"/>
      <c r="I46" s="188"/>
    </row>
    <row r="47" spans="1:16" ht="115.5" customHeight="1" x14ac:dyDescent="0.25">
      <c r="A47" s="187" t="s">
        <v>416</v>
      </c>
      <c r="B47" s="187"/>
      <c r="C47" s="187"/>
      <c r="D47" s="187"/>
      <c r="E47" s="187"/>
      <c r="F47" s="187"/>
      <c r="G47" s="187"/>
      <c r="H47" s="187"/>
      <c r="I47" s="187"/>
    </row>
    <row r="48" spans="1:16" ht="105" customHeight="1" x14ac:dyDescent="0.25">
      <c r="A48" s="188" t="s">
        <v>370</v>
      </c>
      <c r="B48" s="188"/>
      <c r="C48" s="188"/>
      <c r="D48" s="188"/>
      <c r="E48" s="188"/>
      <c r="F48" s="188"/>
      <c r="G48" s="188"/>
      <c r="H48" s="188"/>
      <c r="I48" s="188"/>
    </row>
    <row r="49" spans="1:9" ht="30.75" customHeight="1" x14ac:dyDescent="0.25">
      <c r="A49" s="188" t="s">
        <v>371</v>
      </c>
      <c r="B49" s="188"/>
      <c r="C49" s="188"/>
      <c r="D49" s="188"/>
      <c r="E49" s="188"/>
      <c r="F49" s="188"/>
      <c r="G49" s="188"/>
      <c r="H49" s="188"/>
      <c r="I49" s="188"/>
    </row>
    <row r="50" spans="1:9" ht="19.5" customHeight="1" x14ac:dyDescent="0.25">
      <c r="A50" s="188" t="s">
        <v>372</v>
      </c>
      <c r="B50" s="188"/>
      <c r="C50" s="188"/>
      <c r="D50" s="188"/>
      <c r="E50" s="188"/>
      <c r="F50" s="188"/>
      <c r="G50" s="188"/>
      <c r="H50" s="188"/>
      <c r="I50" s="188"/>
    </row>
    <row r="51" spans="1:9" ht="19.5" customHeight="1" x14ac:dyDescent="0.25">
      <c r="A51" s="188" t="s">
        <v>373</v>
      </c>
      <c r="B51" s="188"/>
      <c r="C51" s="188"/>
      <c r="D51" s="188"/>
      <c r="E51" s="188"/>
      <c r="F51" s="188"/>
      <c r="G51" s="188"/>
      <c r="H51" s="188"/>
      <c r="I51" s="188"/>
    </row>
    <row r="52" spans="1:9" ht="19.5" customHeight="1" x14ac:dyDescent="0.25">
      <c r="A52" s="188" t="s">
        <v>374</v>
      </c>
      <c r="B52" s="188"/>
      <c r="C52" s="188"/>
      <c r="D52" s="188"/>
      <c r="E52" s="188"/>
      <c r="F52" s="188"/>
      <c r="G52" s="188"/>
      <c r="H52" s="188"/>
      <c r="I52" s="188"/>
    </row>
    <row r="53" spans="1:9" ht="54.75" customHeight="1" x14ac:dyDescent="0.25">
      <c r="A53" s="188" t="s">
        <v>375</v>
      </c>
      <c r="B53" s="188"/>
      <c r="C53" s="188"/>
      <c r="D53" s="188"/>
      <c r="E53" s="188"/>
      <c r="F53" s="188"/>
      <c r="G53" s="188"/>
      <c r="H53" s="188"/>
      <c r="I53" s="188"/>
    </row>
  </sheetData>
  <mergeCells count="32">
    <mergeCell ref="N34:N35"/>
    <mergeCell ref="E2:E4"/>
    <mergeCell ref="A47:I47"/>
    <mergeCell ref="J30:J31"/>
    <mergeCell ref="K30:K31"/>
    <mergeCell ref="L30:L31"/>
    <mergeCell ref="M30:M31"/>
    <mergeCell ref="N30:N31"/>
    <mergeCell ref="J32:J33"/>
    <mergeCell ref="K32:K33"/>
    <mergeCell ref="L32:L33"/>
    <mergeCell ref="M32:M33"/>
    <mergeCell ref="N32:N33"/>
    <mergeCell ref="D39:F39"/>
    <mergeCell ref="D41:F41"/>
    <mergeCell ref="D43:F43"/>
    <mergeCell ref="A49:I49"/>
    <mergeCell ref="A50:I50"/>
    <mergeCell ref="A51:I51"/>
    <mergeCell ref="A52:I52"/>
    <mergeCell ref="A53:I53"/>
    <mergeCell ref="A46:I46"/>
    <mergeCell ref="A48:I48"/>
    <mergeCell ref="A1:I1"/>
    <mergeCell ref="F2:I2"/>
    <mergeCell ref="B2:B4"/>
    <mergeCell ref="C2:C4"/>
    <mergeCell ref="D2:D4"/>
    <mergeCell ref="A2:A4"/>
    <mergeCell ref="D38:F38"/>
    <mergeCell ref="D40:F40"/>
    <mergeCell ref="D42:F42"/>
  </mergeCells>
  <pageMargins left="0.62992125984251968" right="0.43307086614173229" top="0.55118110236220474" bottom="0.55118110236220474" header="0.31496062992125984" footer="0.31496062992125984"/>
  <pageSetup paperSize="9" scale="89"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Раздел 1</vt:lpstr>
      <vt:lpstr>Раздел 2</vt:lpstr>
      <vt:lpstr>'Раздел 1'!Область_печати</vt:lpstr>
      <vt:lpstr>'Раздел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2021-02-17T11:40:18Z</dcterms:modified>
</cp:coreProperties>
</file>